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1640" windowHeight="2145" tabRatio="523" activeTab="1"/>
  </bookViews>
  <sheets>
    <sheet name="4.1" sheetId="1" r:id="rId1"/>
    <sheet name="4.2" sheetId="2" r:id="rId2"/>
    <sheet name="4.3" sheetId="3" r:id="rId3"/>
    <sheet name="4.4Lineas Principales" sheetId="4" r:id="rId4"/>
  </sheets>
  <externalReferences>
    <externalReference r:id="rId7"/>
    <externalReference r:id="rId8"/>
    <externalReference r:id="rId9"/>
    <externalReference r:id="rId10"/>
  </externalReferences>
  <definedNames>
    <definedName name="AMAZONAS" localSheetId="3">#REF!</definedName>
    <definedName name="AMAZONAS">#REF!</definedName>
    <definedName name="ANCASH" localSheetId="3">#REF!</definedName>
    <definedName name="ANCASH">#REF!</definedName>
    <definedName name="APURIMAC" localSheetId="3">#REF!</definedName>
    <definedName name="APURIMAC">#REF!</definedName>
    <definedName name="_xlnm.Print_Area" localSheetId="0">'4.1'!$A$1:$F$25</definedName>
    <definedName name="_xlnm.Print_Area" localSheetId="1">'4.2'!$A$1:$H$122</definedName>
    <definedName name="_xlnm.Print_Area" localSheetId="2">'4.3'!$A$1:$H$75</definedName>
    <definedName name="_xlnm.Print_Area" localSheetId="3">'4.4Lineas Principales'!$A$1:$J$91</definedName>
    <definedName name="AREQUIPA" localSheetId="3">#REF!</definedName>
    <definedName name="AREQUIPA">#REF!</definedName>
    <definedName name="AYACUCHO">'[2]X_DEPA'!#REF!</definedName>
    <definedName name="CAJAMARCA" localSheetId="3">#REF!</definedName>
    <definedName name="CAJAMARCA">#REF!</definedName>
    <definedName name="CUSCO" localSheetId="3">#REF!</definedName>
    <definedName name="CUSCO">#REF!</definedName>
    <definedName name="ESTADO" localSheetId="3">#REF!</definedName>
    <definedName name="ESTADO">#REF!</definedName>
    <definedName name="HUANCAVELICA" localSheetId="3">#REF!</definedName>
    <definedName name="HUANCAVELICA">#REF!</definedName>
    <definedName name="HUANUCO" localSheetId="3">#REF!</definedName>
    <definedName name="HUANUCO">#REF!</definedName>
    <definedName name="ICA" localSheetId="3">#REF!</definedName>
    <definedName name="ICA">#REF!</definedName>
    <definedName name="JUNIN" localSheetId="3">#REF!</definedName>
    <definedName name="JUNIN">#REF!</definedName>
    <definedName name="LA_LIBERTAD" localSheetId="3">#REF!</definedName>
    <definedName name="LA_LIBERTAD">#REF!</definedName>
    <definedName name="LAMBAYEQUE" localSheetId="3">#REF!</definedName>
    <definedName name="LAMBAYEQUE">#REF!</definedName>
    <definedName name="LIMA" localSheetId="3">#REF!</definedName>
    <definedName name="LIMA">#REF!</definedName>
    <definedName name="LIMA_I">'[2]X_DEPA'!#REF!</definedName>
    <definedName name="LIMA_II">'[2]X_DEPA'!#REF!</definedName>
    <definedName name="LORETO" localSheetId="3">#REF!</definedName>
    <definedName name="LORETO">#REF!</definedName>
    <definedName name="MADRE_DIOS" localSheetId="3">#REF!</definedName>
    <definedName name="MADRE_DIOS">#REF!</definedName>
    <definedName name="MOQUEGUA" localSheetId="3">#REF!</definedName>
    <definedName name="MOQUEGUA">#REF!</definedName>
    <definedName name="PARTICIP" localSheetId="3">#REF!</definedName>
    <definedName name="PARTICIP">'[1]Participación'!$J$43:$S$94</definedName>
    <definedName name="PASCO" localSheetId="3">#REF!</definedName>
    <definedName name="PASCO">#REF!</definedName>
    <definedName name="PIURA" localSheetId="3">#REF!</definedName>
    <definedName name="PIURA">#REF!</definedName>
    <definedName name="PIURA_I">'[2]X_DEPA'!#REF!</definedName>
    <definedName name="PRINCIPALES" localSheetId="3">#REF!</definedName>
    <definedName name="PRINCIPALES">'[1]Participación'!$AP$2:$BA$37</definedName>
    <definedName name="PUNO" localSheetId="3">#REF!</definedName>
    <definedName name="PUNO">#REF!</definedName>
    <definedName name="SAN_MARTIN" localSheetId="3">#REF!</definedName>
    <definedName name="SAN_MARTIN">#REF!</definedName>
    <definedName name="TACNA" localSheetId="3">#REF!</definedName>
    <definedName name="TACNA">#REF!</definedName>
    <definedName name="TOTAL" localSheetId="3">#REF!</definedName>
    <definedName name="TOTAL">#REF!</definedName>
    <definedName name="TUMBES" localSheetId="3">#REF!</definedName>
    <definedName name="TUMBES">#REF!</definedName>
    <definedName name="UCAYALI" localSheetId="3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<sst xmlns="http://schemas.openxmlformats.org/spreadsheetml/2006/main" count="364" uniqueCount="173">
  <si>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</si>
  <si>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</si>
  <si>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</si>
  <si>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</si>
  <si>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</si>
  <si>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</si>
  <si>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</si>
  <si>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</si>
  <si>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</si>
  <si>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</si>
  <si>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</si>
  <si>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b. Por nivel de tensión y tipo de línea</t>
  </si>
  <si>
    <t>c. Por nivel de tensión y sistema</t>
  </si>
  <si>
    <t>60 - 75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</si>
  <si>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</si>
  <si>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</si>
  <si>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</si>
  <si>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</si>
  <si>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</si>
  <si>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</si>
  <si>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</si>
  <si>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</si>
  <si>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</si>
  <si>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</si>
  <si>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</si>
  <si>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 xml:space="preserve">    Nombre de Empresa</t>
  </si>
  <si>
    <t xml:space="preserve">                            Tensión ( kV )</t>
  </si>
  <si>
    <t>Participación</t>
  </si>
  <si>
    <t>( km )</t>
  </si>
  <si>
    <t>%</t>
  </si>
  <si>
    <t>Abengoa Transmisión Norte S.A.</t>
  </si>
  <si>
    <t>Consorcio Energético Huancavelica S.A.</t>
  </si>
  <si>
    <t>Consorcio Transmantaro S.A.</t>
  </si>
  <si>
    <t>Red Eléctrica del Sur S.A.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</si>
  <si>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</si>
  <si>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</si>
  <si>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</si>
  <si>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</si>
  <si>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</si>
  <si>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</si>
  <si>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</si>
  <si>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</si>
  <si>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Etenorte S.R.L.</t>
  </si>
  <si>
    <t>Eteselva S.R.L.</t>
  </si>
  <si>
    <t>S. Complentario</t>
  </si>
  <si>
    <t>4.4. LÍNEAS REPRESENTATIVAS DEL SISTEMA  ELÉCTRICO INTERCONECTADO NACIONAL</t>
  </si>
  <si>
    <t xml:space="preserve">(*) NOTA: No incluye líneas de transmisión menores a 30 kV </t>
  </si>
  <si>
    <t>SGT</t>
  </si>
  <si>
    <t>SCT</t>
  </si>
  <si>
    <t>SPT</t>
  </si>
  <si>
    <t>SST</t>
  </si>
  <si>
    <t>ATN 1 S.A.</t>
  </si>
  <si>
    <t>Transmisora Eléctrica del Sur S.A.</t>
  </si>
  <si>
    <t xml:space="preserve">Red de Energía del Perú S.A. </t>
  </si>
  <si>
    <t>Otros*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</si>
  <si>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</si>
  <si>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</si>
  <si>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</si>
  <si>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</si>
  <si>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</si>
  <si>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</si>
  <si>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</si>
  <si>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CARABAYLLO</t>
  </si>
  <si>
    <t>CHIMBOTE NUEVA</t>
  </si>
  <si>
    <t>TRUJILLO NUEVA</t>
  </si>
  <si>
    <t>LA NIÑA</t>
  </si>
  <si>
    <t>CTM</t>
  </si>
  <si>
    <t>OCOÑA</t>
  </si>
  <si>
    <t>MONTALVO</t>
  </si>
  <si>
    <t>TRUJILLO NORTE</t>
  </si>
  <si>
    <t>PARAMONGA NUEVA</t>
  </si>
  <si>
    <t>GUADALUPE</t>
  </si>
  <si>
    <t>TALARA</t>
  </si>
  <si>
    <t>PIURA OESTE</t>
  </si>
  <si>
    <t>Centro</t>
  </si>
  <si>
    <t>CAMPO ARMIÑO</t>
  </si>
  <si>
    <t>POMACOCHA</t>
  </si>
  <si>
    <t>COTARUSE</t>
  </si>
  <si>
    <t>SOCABAYA</t>
  </si>
  <si>
    <t>ATN 2 S.A.</t>
  </si>
  <si>
    <t>Empresa de Trasmisión Guadalupe S.A.C.</t>
  </si>
  <si>
    <t>ABY</t>
  </si>
  <si>
    <t>Compañía Transmisora Norperuana S.R.L.</t>
  </si>
  <si>
    <t>Conelsur LT S.A.C.</t>
  </si>
  <si>
    <t>ABENGOA NORTE</t>
  </si>
  <si>
    <t>CHIMBOTE1</t>
  </si>
  <si>
    <t>SAN JOSÉ</t>
  </si>
  <si>
    <t>CARHUMAYO NVA</t>
  </si>
  <si>
    <t>CHILCA CTM</t>
  </si>
  <si>
    <t>POROMA</t>
  </si>
  <si>
    <t>4.5. LONGITUD DE LINEAS - PRINCIPALES EMPRESAS CONCESIONARIAS DE LINEAS DE</t>
  </si>
  <si>
    <r>
      <rPr>
        <sz val="11"/>
        <rFont val="Arial"/>
        <family val="2"/>
      </rPr>
      <t xml:space="preserve">(*) </t>
    </r>
    <r>
      <rPr>
        <sz val="9"/>
        <rFont val="Arial"/>
        <family val="2"/>
      </rPr>
      <t>Corresponde a otras empresas del mercado Eléctrico y de uso propio</t>
    </r>
  </si>
  <si>
    <t>Compañía Transmisora Andina S.A.</t>
  </si>
  <si>
    <t>Interconexión Eléctrica ISA Perú S.A.</t>
  </si>
  <si>
    <t>a. Por sistema y tipo de línea</t>
  </si>
  <si>
    <t>Leyenda: 
SGT: Sistema Garantizado de Transmisión
SCT: Sistema Complmentario de  Transmisión
SPT: Sistema Principal de Transmisión
SST: Sistema Secundario de Transmisión</t>
  </si>
  <si>
    <t>4.2.   LONGITUD TOTAL DE LÍNEAS DE TRANSMISIÓN  A  NIVEL NACIONAL *</t>
  </si>
  <si>
    <t>4.3. LONGITUD DE LÍNEAS DE TRANSMISIÓN POR SISTEMA *</t>
  </si>
  <si>
    <r>
      <t xml:space="preserve">(1)    </t>
    </r>
    <r>
      <rPr>
        <sz val="9"/>
        <rFont val="Arial"/>
        <family val="2"/>
      </rPr>
      <t>Abengoa Transmisión Sur S.A. cambió de razón social a ABY Transmisión Sur S.A. en abril del 2016.</t>
    </r>
  </si>
  <si>
    <t>N°</t>
  </si>
  <si>
    <t>Nombre de la empresa</t>
  </si>
  <si>
    <t>Abreviatura</t>
  </si>
  <si>
    <t>ATN</t>
  </si>
  <si>
    <t>ATN1</t>
  </si>
  <si>
    <t>ATN2</t>
  </si>
  <si>
    <t>CTA</t>
  </si>
  <si>
    <t>NORPERUANA</t>
  </si>
  <si>
    <t>CONELSUR</t>
  </si>
  <si>
    <t>CONENHUA</t>
  </si>
  <si>
    <t>ETENORTE</t>
  </si>
  <si>
    <t>ISAPERU</t>
  </si>
  <si>
    <t>4.1. EMPRESAS TRANSMISORAS DE ENERGÍA ELÉCTRICA</t>
  </si>
  <si>
    <t>ABY Transmisión Sur S.A. (1)</t>
  </si>
  <si>
    <t xml:space="preserve">       TRANSMISION 2017</t>
  </si>
  <si>
    <t>Concesionaria Carhua-Caj Norte- Caclic-Moyobamba (2)</t>
  </si>
  <si>
    <r>
      <t xml:space="preserve">(2)    </t>
    </r>
    <r>
      <rPr>
        <sz val="9"/>
        <rFont val="Arial"/>
        <family val="2"/>
      </rPr>
      <t>Concesionaria Carhuaquero-Cajamarca Norte- Caclic-Moyobamba. Inicio en marzo de 2017.</t>
    </r>
  </si>
  <si>
    <t>CCNCM</t>
  </si>
  <si>
    <t>En el año 2017 se registró la operación comercial de 17 empresas cuya actividad principal es la transmisión de energía eléctrica.</t>
  </si>
  <si>
    <t>Concesionaria Línea de Transmisión CCNCM S.A.C.</t>
  </si>
  <si>
    <t>ATN S.A</t>
  </si>
  <si>
    <t>Código</t>
  </si>
  <si>
    <t>CACLIC</t>
  </si>
  <si>
    <t>CAJAMARCA NORTE</t>
  </si>
  <si>
    <t>LA RAMADA</t>
  </si>
  <si>
    <t>KIMAN AYLLU</t>
  </si>
  <si>
    <t>BELAUNDE TERRY</t>
  </si>
  <si>
    <t>CONOCOCHA</t>
  </si>
  <si>
    <t>PARAGSHA</t>
  </si>
  <si>
    <t>VIZCARRA</t>
  </si>
  <si>
    <t>PARAGSHA II</t>
  </si>
  <si>
    <t>COLCABAMBA</t>
  </si>
  <si>
    <t>ABANCAY NUEVA</t>
  </si>
  <si>
    <t>SURIRAY</t>
  </si>
  <si>
    <t>YARABAMBA</t>
  </si>
  <si>
    <t>TINTAYA NUEVA</t>
  </si>
  <si>
    <t>MOQUEGUA</t>
  </si>
  <si>
    <t>PUNO</t>
  </si>
  <si>
    <t>TACNA</t>
  </si>
  <si>
    <t>ISA PERÚ</t>
  </si>
  <si>
    <t>L-2250</t>
  </si>
  <si>
    <t>L-5010</t>
  </si>
  <si>
    <t>L-2234</t>
  </si>
  <si>
    <t>L-2194</t>
  </si>
  <si>
    <t>L-2192</t>
  </si>
  <si>
    <t>L-2275</t>
  </si>
  <si>
    <t>L-2273</t>
  </si>
  <si>
    <t>L-2272</t>
  </si>
  <si>
    <t>L-2274</t>
  </si>
  <si>
    <t>L-5008</t>
  </si>
  <si>
    <t>L-2269</t>
  </si>
  <si>
    <t>L-2270</t>
  </si>
  <si>
    <t>L-2215/2216</t>
  </si>
  <si>
    <t>L-2254</t>
  </si>
  <si>
    <t>L-2264</t>
  </si>
  <si>
    <t>L-5006</t>
  </si>
  <si>
    <t>L-2294</t>
  </si>
  <si>
    <t>L-5032</t>
  </si>
  <si>
    <t>L-5031</t>
  </si>
  <si>
    <t>L-2051</t>
  </si>
  <si>
    <t>L-2052</t>
  </si>
  <si>
    <t>L-2060</t>
  </si>
  <si>
    <t>L-2059</t>
  </si>
  <si>
    <t>L-2053/2054</t>
  </si>
  <si>
    <t>L-5034</t>
  </si>
  <si>
    <t>L-5033</t>
  </si>
  <si>
    <t>L-5036</t>
  </si>
  <si>
    <t>L-2022</t>
  </si>
  <si>
    <t>L-2023</t>
  </si>
  <si>
    <t>L-5037</t>
  </si>
  <si>
    <t>L-2025</t>
  </si>
  <si>
    <t>L-2026</t>
  </si>
  <si>
    <t>L-2030</t>
  </si>
  <si>
    <t>L-2029</t>
  </si>
</sst>
</file>

<file path=xl/styles.xml><?xml version="1.0" encoding="utf-8"?>
<styleSheet xmlns="http://schemas.openxmlformats.org/spreadsheetml/2006/main">
  <numFmts count="3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"/>
    <numFmt numFmtId="177" formatCode="#,##0.0"/>
    <numFmt numFmtId="178" formatCode="0.0%"/>
    <numFmt numFmtId="179" formatCode="_-* #,##0.0_-;\-* #,##0.0_-;_-* &quot;-&quot;??_-;_-@_-"/>
    <numFmt numFmtId="180" formatCode="_(* #,##0.0_);_(* \(#,##0.0\);_(* &quot;-&quot;?_);_(@_)"/>
    <numFmt numFmtId="181" formatCode="#\ ##0"/>
    <numFmt numFmtId="182" formatCode="#\ ##0.00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* #,##0.0_);_(* \(#,##0.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2"/>
      <color indexed="9"/>
      <name val="Calibri"/>
      <family val="0"/>
    </font>
    <font>
      <sz val="11"/>
      <color indexed="8"/>
      <name val="Calibri"/>
      <family val="0"/>
    </font>
    <font>
      <sz val="9.2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9"/>
      <color indexed="9"/>
      <name val="Arial"/>
      <family val="0"/>
    </font>
    <font>
      <sz val="10.5"/>
      <color indexed="8"/>
      <name val="Calibri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b/>
      <sz val="10.5"/>
      <color indexed="9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A9A9A9"/>
      <name val="Arial"/>
      <family val="2"/>
    </font>
    <font>
      <b/>
      <sz val="10"/>
      <color rgb="FFA9A9A9"/>
      <name val="Arial"/>
      <family val="2"/>
    </font>
    <font>
      <sz val="8"/>
      <color rgb="FFA9A9A9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1"/>
      </left>
      <right style="hair"/>
      <top style="hair"/>
      <bottom style="hair"/>
    </border>
    <border>
      <left style="hair"/>
      <right style="thin">
        <color theme="1"/>
      </right>
      <top style="hair"/>
      <bottom style="hair"/>
    </border>
    <border>
      <left style="thin">
        <color theme="1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>
        <color theme="1"/>
      </right>
      <top>
        <color indexed="63"/>
      </top>
      <bottom style="hair"/>
    </border>
    <border>
      <left style="hair"/>
      <right style="thin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hair"/>
      <top style="thin"/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71" fillId="0" borderId="11" xfId="0" applyNumberFormat="1" applyFont="1" applyFill="1" applyBorder="1" applyAlignment="1">
      <alignment horizontal="center"/>
    </xf>
    <xf numFmtId="177" fontId="71" fillId="0" borderId="12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13" xfId="0" applyFill="1" applyBorder="1" applyAlignment="1">
      <alignment horizontal="center"/>
    </xf>
    <xf numFmtId="181" fontId="0" fillId="33" borderId="14" xfId="0" applyNumberFormat="1" applyFill="1" applyBorder="1" applyAlignment="1">
      <alignment horizontal="right" indent="1"/>
    </xf>
    <xf numFmtId="181" fontId="0" fillId="33" borderId="15" xfId="0" applyNumberFormat="1" applyFill="1" applyBorder="1" applyAlignment="1">
      <alignment horizontal="right" indent="1"/>
    </xf>
    <xf numFmtId="181" fontId="0" fillId="33" borderId="16" xfId="0" applyNumberFormat="1" applyFill="1" applyBorder="1" applyAlignment="1">
      <alignment horizontal="right" indent="1"/>
    </xf>
    <xf numFmtId="181" fontId="6" fillId="33" borderId="17" xfId="0" applyNumberFormat="1" applyFont="1" applyFill="1" applyBorder="1" applyAlignment="1">
      <alignment horizontal="right" indent="1"/>
    </xf>
    <xf numFmtId="0" fontId="0" fillId="33" borderId="14" xfId="0" applyFill="1" applyBorder="1" applyAlignment="1">
      <alignment horizontal="center"/>
    </xf>
    <xf numFmtId="9" fontId="0" fillId="33" borderId="14" xfId="56" applyFont="1" applyFill="1" applyBorder="1" applyAlignment="1">
      <alignment horizontal="right" indent="1"/>
    </xf>
    <xf numFmtId="178" fontId="4" fillId="33" borderId="17" xfId="56" applyNumberFormat="1" applyFont="1" applyFill="1" applyBorder="1" applyAlignment="1">
      <alignment horizontal="right"/>
    </xf>
    <xf numFmtId="181" fontId="0" fillId="33" borderId="15" xfId="49" applyNumberFormat="1" applyFill="1" applyBorder="1" applyAlignment="1">
      <alignment horizontal="right" indent="1"/>
    </xf>
    <xf numFmtId="181" fontId="0" fillId="33" borderId="18" xfId="0" applyNumberFormat="1" applyFill="1" applyBorder="1" applyAlignment="1">
      <alignment horizontal="right" indent="1"/>
    </xf>
    <xf numFmtId="175" fontId="0" fillId="33" borderId="19" xfId="49" applyFill="1" applyBorder="1" applyAlignment="1">
      <alignment/>
    </xf>
    <xf numFmtId="175" fontId="0" fillId="33" borderId="15" xfId="49" applyFill="1" applyBorder="1" applyAlignment="1">
      <alignment/>
    </xf>
    <xf numFmtId="176" fontId="0" fillId="33" borderId="18" xfId="0" applyNumberForma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181" fontId="6" fillId="33" borderId="20" xfId="0" applyNumberFormat="1" applyFont="1" applyFill="1" applyBorder="1" applyAlignment="1">
      <alignment horizontal="center"/>
    </xf>
    <xf numFmtId="181" fontId="6" fillId="33" borderId="21" xfId="0" applyNumberFormat="1" applyFont="1" applyFill="1" applyBorder="1" applyAlignment="1">
      <alignment horizontal="center"/>
    </xf>
    <xf numFmtId="181" fontId="8" fillId="33" borderId="22" xfId="0" applyNumberFormat="1" applyFont="1" applyFill="1" applyBorder="1" applyAlignment="1">
      <alignment horizontal="right" indent="1"/>
    </xf>
    <xf numFmtId="0" fontId="6" fillId="33" borderId="23" xfId="0" applyFont="1" applyFill="1" applyBorder="1" applyAlignment="1">
      <alignment/>
    </xf>
    <xf numFmtId="9" fontId="9" fillId="33" borderId="23" xfId="56" applyFont="1" applyFill="1" applyBorder="1" applyAlignment="1">
      <alignment horizontal="center"/>
    </xf>
    <xf numFmtId="9" fontId="9" fillId="33" borderId="24" xfId="56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15" xfId="0" applyFill="1" applyBorder="1" applyAlignment="1">
      <alignment horizontal="center"/>
    </xf>
    <xf numFmtId="181" fontId="0" fillId="33" borderId="14" xfId="0" applyNumberFormat="1" applyFont="1" applyFill="1" applyBorder="1" applyAlignment="1">
      <alignment horizontal="right" indent="1"/>
    </xf>
    <xf numFmtId="3" fontId="6" fillId="33" borderId="17" xfId="0" applyNumberFormat="1" applyFont="1" applyFill="1" applyBorder="1" applyAlignment="1">
      <alignment horizontal="right" indent="1"/>
    </xf>
    <xf numFmtId="9" fontId="4" fillId="33" borderId="17" xfId="56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176" fontId="0" fillId="33" borderId="19" xfId="0" applyNumberFormat="1" applyFill="1" applyBorder="1" applyAlignment="1">
      <alignment/>
    </xf>
    <xf numFmtId="176" fontId="0" fillId="33" borderId="26" xfId="0" applyNumberFormat="1" applyFill="1" applyBorder="1" applyAlignment="1">
      <alignment/>
    </xf>
    <xf numFmtId="9" fontId="4" fillId="33" borderId="27" xfId="56" applyFont="1" applyFill="1" applyBorder="1" applyAlignment="1">
      <alignment horizontal="right"/>
    </xf>
    <xf numFmtId="181" fontId="6" fillId="33" borderId="15" xfId="0" applyNumberFormat="1" applyFont="1" applyFill="1" applyBorder="1" applyAlignment="1">
      <alignment horizontal="center"/>
    </xf>
    <xf numFmtId="181" fontId="8" fillId="33" borderId="17" xfId="0" applyNumberFormat="1" applyFont="1" applyFill="1" applyBorder="1" applyAlignment="1">
      <alignment horizontal="right" indent="1"/>
    </xf>
    <xf numFmtId="0" fontId="0" fillId="33" borderId="23" xfId="0" applyFill="1" applyBorder="1" applyAlignment="1">
      <alignment/>
    </xf>
    <xf numFmtId="9" fontId="9" fillId="33" borderId="24" xfId="56" applyNumberFormat="1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 horizontal="center"/>
    </xf>
    <xf numFmtId="181" fontId="0" fillId="33" borderId="13" xfId="0" applyNumberFormat="1" applyFill="1" applyBorder="1" applyAlignment="1">
      <alignment horizontal="right" indent="1"/>
    </xf>
    <xf numFmtId="3" fontId="0" fillId="33" borderId="0" xfId="0" applyNumberForma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9" fontId="4" fillId="33" borderId="0" xfId="56" applyFont="1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 indent="1"/>
    </xf>
    <xf numFmtId="9" fontId="6" fillId="33" borderId="0" xfId="56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9" fontId="6" fillId="33" borderId="25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6" fillId="33" borderId="29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0" xfId="0" applyFill="1" applyBorder="1" applyAlignment="1">
      <alignment/>
    </xf>
    <xf numFmtId="3" fontId="6" fillId="33" borderId="17" xfId="0" applyNumberFormat="1" applyFont="1" applyFill="1" applyBorder="1" applyAlignment="1">
      <alignment horizontal="center"/>
    </xf>
    <xf numFmtId="9" fontId="4" fillId="33" borderId="17" xfId="56" applyNumberFormat="1" applyFont="1" applyFill="1" applyBorder="1" applyAlignment="1">
      <alignment horizontal="center"/>
    </xf>
    <xf numFmtId="9" fontId="4" fillId="33" borderId="17" xfId="56" applyFont="1" applyFill="1" applyBorder="1" applyAlignment="1">
      <alignment horizontal="center"/>
    </xf>
    <xf numFmtId="176" fontId="0" fillId="33" borderId="15" xfId="0" applyNumberFormat="1" applyFill="1" applyBorder="1" applyAlignment="1">
      <alignment/>
    </xf>
    <xf numFmtId="9" fontId="4" fillId="33" borderId="27" xfId="56" applyFont="1" applyFill="1" applyBorder="1" applyAlignment="1">
      <alignment horizontal="center"/>
    </xf>
    <xf numFmtId="3" fontId="8" fillId="33" borderId="2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9" fontId="9" fillId="33" borderId="31" xfId="56" applyFont="1" applyFill="1" applyBorder="1" applyAlignment="1">
      <alignment horizontal="center"/>
    </xf>
    <xf numFmtId="9" fontId="9" fillId="33" borderId="29" xfId="56" applyFont="1" applyFill="1" applyBorder="1" applyAlignment="1">
      <alignment horizontal="center"/>
    </xf>
    <xf numFmtId="9" fontId="9" fillId="33" borderId="0" xfId="56" applyFont="1" applyFill="1" applyBorder="1" applyAlignment="1">
      <alignment horizontal="center"/>
    </xf>
    <xf numFmtId="175" fontId="0" fillId="33" borderId="15" xfId="49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5" xfId="49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0" xfId="49" applyNumberFormat="1" applyFont="1" applyFill="1" applyBorder="1" applyAlignment="1">
      <alignment horizontal="center"/>
    </xf>
    <xf numFmtId="1" fontId="6" fillId="33" borderId="32" xfId="0" applyNumberFormat="1" applyFont="1" applyFill="1" applyBorder="1" applyAlignment="1">
      <alignment horizontal="center"/>
    </xf>
    <xf numFmtId="1" fontId="8" fillId="33" borderId="22" xfId="56" applyNumberFormat="1" applyFont="1" applyFill="1" applyBorder="1" applyAlignment="1">
      <alignment horizontal="center"/>
    </xf>
    <xf numFmtId="9" fontId="4" fillId="33" borderId="24" xfId="56" applyFont="1" applyFill="1" applyBorder="1" applyAlignment="1">
      <alignment horizontal="center"/>
    </xf>
    <xf numFmtId="14" fontId="0" fillId="0" borderId="0" xfId="0" applyNumberFormat="1" applyAlignment="1">
      <alignment/>
    </xf>
    <xf numFmtId="177" fontId="71" fillId="0" borderId="12" xfId="0" applyNumberFormat="1" applyFont="1" applyFill="1" applyBorder="1" applyAlignment="1">
      <alignment horizontal="right" indent="2"/>
    </xf>
    <xf numFmtId="177" fontId="0" fillId="0" borderId="12" xfId="0" applyNumberFormat="1" applyFill="1" applyBorder="1" applyAlignment="1">
      <alignment horizontal="right" indent="2"/>
    </xf>
    <xf numFmtId="0" fontId="7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71" fillId="33" borderId="33" xfId="0" applyFont="1" applyFill="1" applyBorder="1" applyAlignment="1">
      <alignment vertical="center"/>
    </xf>
    <xf numFmtId="0" fontId="71" fillId="33" borderId="33" xfId="0" applyFont="1" applyFill="1" applyBorder="1" applyAlignment="1">
      <alignment horizontal="center" vertical="center"/>
    </xf>
    <xf numFmtId="179" fontId="71" fillId="33" borderId="0" xfId="51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77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2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73" fillId="33" borderId="36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vertical="center"/>
    </xf>
    <xf numFmtId="0" fontId="73" fillId="33" borderId="39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/>
    </xf>
    <xf numFmtId="0" fontId="73" fillId="33" borderId="42" xfId="0" applyFont="1" applyFill="1" applyBorder="1" applyAlignment="1">
      <alignment horizontal="center" vertical="center"/>
    </xf>
    <xf numFmtId="0" fontId="74" fillId="0" borderId="43" xfId="0" applyFont="1" applyBorder="1" applyAlignment="1">
      <alignment/>
    </xf>
    <xf numFmtId="0" fontId="74" fillId="0" borderId="43" xfId="0" applyFont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/>
    </xf>
    <xf numFmtId="183" fontId="74" fillId="0" borderId="43" xfId="49" applyNumberFormat="1" applyFont="1" applyBorder="1" applyAlignment="1">
      <alignment/>
    </xf>
    <xf numFmtId="3" fontId="74" fillId="0" borderId="43" xfId="0" applyNumberFormat="1" applyFont="1" applyFill="1" applyBorder="1" applyAlignment="1">
      <alignment/>
    </xf>
    <xf numFmtId="183" fontId="74" fillId="0" borderId="43" xfId="49" applyNumberFormat="1" applyFont="1" applyFill="1" applyBorder="1" applyAlignment="1">
      <alignment/>
    </xf>
    <xf numFmtId="9" fontId="74" fillId="0" borderId="43" xfId="56" applyFont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0" fillId="33" borderId="44" xfId="0" applyFont="1" applyFill="1" applyBorder="1" applyAlignment="1">
      <alignment horizontal="center" vertical="center"/>
    </xf>
    <xf numFmtId="176" fontId="71" fillId="33" borderId="45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/>
    </xf>
    <xf numFmtId="0" fontId="0" fillId="33" borderId="46" xfId="0" applyFont="1" applyFill="1" applyBorder="1" applyAlignment="1">
      <alignment horizontal="center"/>
    </xf>
    <xf numFmtId="0" fontId="71" fillId="33" borderId="4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44" xfId="0" applyFont="1" applyFill="1" applyBorder="1" applyAlignment="1">
      <alignment horizontal="center" vertical="top"/>
    </xf>
    <xf numFmtId="0" fontId="71" fillId="33" borderId="48" xfId="0" applyFont="1" applyFill="1" applyBorder="1" applyAlignment="1">
      <alignment vertical="top"/>
    </xf>
    <xf numFmtId="0" fontId="71" fillId="33" borderId="4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76" fontId="71" fillId="33" borderId="49" xfId="0" applyNumberFormat="1" applyFont="1" applyFill="1" applyBorder="1" applyAlignment="1">
      <alignment horizontal="right" indent="1"/>
    </xf>
    <xf numFmtId="176" fontId="71" fillId="33" borderId="50" xfId="0" applyNumberFormat="1" applyFont="1" applyFill="1" applyBorder="1" applyAlignment="1">
      <alignment horizontal="right" vertical="top" indent="1"/>
    </xf>
    <xf numFmtId="177" fontId="71" fillId="0" borderId="28" xfId="0" applyNumberFormat="1" applyFont="1" applyFill="1" applyBorder="1" applyAlignment="1">
      <alignment horizontal="right" indent="1"/>
    </xf>
    <xf numFmtId="177" fontId="71" fillId="0" borderId="15" xfId="0" applyNumberFormat="1" applyFont="1" applyFill="1" applyBorder="1" applyAlignment="1">
      <alignment horizontal="right" indent="1"/>
    </xf>
    <xf numFmtId="177" fontId="0" fillId="0" borderId="23" xfId="0" applyNumberFormat="1" applyFill="1" applyBorder="1" applyAlignment="1">
      <alignment horizontal="right" indent="1"/>
    </xf>
    <xf numFmtId="177" fontId="6" fillId="0" borderId="51" xfId="0" applyNumberFormat="1" applyFont="1" applyFill="1" applyBorder="1" applyAlignment="1">
      <alignment horizontal="right" indent="1"/>
    </xf>
    <xf numFmtId="177" fontId="6" fillId="0" borderId="51" xfId="0" applyNumberFormat="1" applyFont="1" applyFill="1" applyBorder="1" applyAlignment="1">
      <alignment horizontal="right" indent="2"/>
    </xf>
    <xf numFmtId="177" fontId="71" fillId="0" borderId="0" xfId="0" applyNumberFormat="1" applyFont="1" applyFill="1" applyBorder="1" applyAlignment="1">
      <alignment horizontal="right" indent="1"/>
    </xf>
    <xf numFmtId="177" fontId="71" fillId="0" borderId="15" xfId="0" applyNumberFormat="1" applyFont="1" applyBorder="1" applyAlignment="1">
      <alignment horizontal="right" indent="1"/>
    </xf>
    <xf numFmtId="177" fontId="0" fillId="0" borderId="0" xfId="0" applyNumberFormat="1" applyBorder="1" applyAlignment="1">
      <alignment horizontal="right" indent="1"/>
    </xf>
    <xf numFmtId="177" fontId="0" fillId="0" borderId="31" xfId="0" applyNumberFormat="1" applyFill="1" applyBorder="1" applyAlignment="1">
      <alignment horizontal="right" indent="1"/>
    </xf>
    <xf numFmtId="0" fontId="74" fillId="33" borderId="0" xfId="0" applyFont="1" applyFill="1" applyAlignment="1">
      <alignment/>
    </xf>
    <xf numFmtId="0" fontId="74" fillId="33" borderId="43" xfId="0" applyFont="1" applyFill="1" applyBorder="1" applyAlignment="1">
      <alignment/>
    </xf>
    <xf numFmtId="177" fontId="74" fillId="33" borderId="43" xfId="0" applyNumberFormat="1" applyFont="1" applyFill="1" applyBorder="1" applyAlignment="1">
      <alignment/>
    </xf>
    <xf numFmtId="3" fontId="74" fillId="33" borderId="43" xfId="0" applyNumberFormat="1" applyFont="1" applyFill="1" applyBorder="1" applyAlignment="1">
      <alignment/>
    </xf>
    <xf numFmtId="9" fontId="74" fillId="33" borderId="0" xfId="56" applyFont="1" applyFill="1" applyBorder="1" applyAlignment="1">
      <alignment/>
    </xf>
    <xf numFmtId="0" fontId="74" fillId="33" borderId="0" xfId="0" applyFont="1" applyFill="1" applyBorder="1" applyAlignment="1">
      <alignment/>
    </xf>
    <xf numFmtId="177" fontId="74" fillId="33" borderId="0" xfId="0" applyNumberFormat="1" applyFont="1" applyFill="1" applyBorder="1" applyAlignment="1">
      <alignment/>
    </xf>
    <xf numFmtId="9" fontId="74" fillId="33" borderId="0" xfId="56" applyFont="1" applyFill="1" applyAlignment="1">
      <alignment/>
    </xf>
    <xf numFmtId="182" fontId="74" fillId="33" borderId="0" xfId="0" applyNumberFormat="1" applyFont="1" applyFill="1" applyAlignment="1">
      <alignment/>
    </xf>
    <xf numFmtId="0" fontId="75" fillId="33" borderId="43" xfId="0" applyFont="1" applyFill="1" applyBorder="1" applyAlignment="1">
      <alignment horizontal="center" vertical="center"/>
    </xf>
    <xf numFmtId="0" fontId="74" fillId="33" borderId="43" xfId="0" applyFont="1" applyFill="1" applyBorder="1" applyAlignment="1">
      <alignment horizontal="center"/>
    </xf>
    <xf numFmtId="176" fontId="74" fillId="33" borderId="43" xfId="0" applyNumberFormat="1" applyFont="1" applyFill="1" applyBorder="1" applyAlignment="1">
      <alignment/>
    </xf>
    <xf numFmtId="9" fontId="74" fillId="33" borderId="43" xfId="56" applyFont="1" applyFill="1" applyBorder="1" applyAlignment="1">
      <alignment/>
    </xf>
    <xf numFmtId="0" fontId="74" fillId="33" borderId="43" xfId="0" applyFont="1" applyFill="1" applyBorder="1" applyAlignment="1" quotePrefix="1">
      <alignment horizontal="center"/>
    </xf>
    <xf numFmtId="178" fontId="74" fillId="33" borderId="0" xfId="56" applyNumberFormat="1" applyFont="1" applyFill="1" applyAlignment="1">
      <alignment/>
    </xf>
    <xf numFmtId="0" fontId="74" fillId="33" borderId="0" xfId="0" applyFont="1" applyFill="1" applyBorder="1" applyAlignment="1">
      <alignment horizontal="center"/>
    </xf>
    <xf numFmtId="3" fontId="74" fillId="33" borderId="0" xfId="0" applyNumberFormat="1" applyFont="1" applyFill="1" applyBorder="1" applyAlignment="1">
      <alignment/>
    </xf>
    <xf numFmtId="9" fontId="76" fillId="33" borderId="0" xfId="56" applyFont="1" applyFill="1" applyBorder="1" applyAlignment="1">
      <alignment/>
    </xf>
    <xf numFmtId="3" fontId="75" fillId="33" borderId="0" xfId="0" applyNumberFormat="1" applyFont="1" applyFill="1" applyBorder="1" applyAlignment="1">
      <alignment horizontal="center"/>
    </xf>
    <xf numFmtId="0" fontId="74" fillId="33" borderId="43" xfId="0" applyFont="1" applyFill="1" applyBorder="1" applyAlignment="1">
      <alignment horizontal="center" vertical="center"/>
    </xf>
    <xf numFmtId="183" fontId="74" fillId="33" borderId="43" xfId="49" applyNumberFormat="1" applyFont="1" applyFill="1" applyBorder="1" applyAlignment="1">
      <alignment/>
    </xf>
    <xf numFmtId="178" fontId="74" fillId="33" borderId="43" xfId="56" applyNumberFormat="1" applyFont="1" applyFill="1" applyBorder="1" applyAlignment="1">
      <alignment/>
    </xf>
    <xf numFmtId="0" fontId="6" fillId="33" borderId="0" xfId="0" applyFont="1" applyFill="1" applyAlignment="1">
      <alignment horizontal="left" indent="1"/>
    </xf>
    <xf numFmtId="0" fontId="15" fillId="33" borderId="0" xfId="0" applyFont="1" applyFill="1" applyAlignment="1">
      <alignment vertical="top" wrapText="1"/>
    </xf>
    <xf numFmtId="0" fontId="15" fillId="33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17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79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43" xfId="0" applyFont="1" applyFill="1" applyBorder="1" applyAlignment="1">
      <alignment/>
    </xf>
    <xf numFmtId="183" fontId="0" fillId="0" borderId="43" xfId="49" applyNumberFormat="1" applyFont="1" applyBorder="1" applyAlignment="1">
      <alignment horizontal="left"/>
    </xf>
    <xf numFmtId="9" fontId="0" fillId="0" borderId="43" xfId="56" applyFont="1" applyBorder="1" applyAlignment="1">
      <alignment horizontal="left"/>
    </xf>
    <xf numFmtId="0" fontId="0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77" fillId="34" borderId="52" xfId="0" applyFont="1" applyFill="1" applyBorder="1" applyAlignment="1">
      <alignment horizontal="center" vertical="center"/>
    </xf>
    <xf numFmtId="0" fontId="77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0" fontId="78" fillId="34" borderId="55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5" fillId="34" borderId="56" xfId="0" applyFont="1" applyFill="1" applyBorder="1" applyAlignment="1">
      <alignment/>
    </xf>
    <xf numFmtId="0" fontId="5" fillId="34" borderId="51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71" fillId="0" borderId="47" xfId="0" applyFont="1" applyFill="1" applyBorder="1" applyAlignment="1">
      <alignment/>
    </xf>
    <xf numFmtId="0" fontId="71" fillId="0" borderId="33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78" fillId="34" borderId="55" xfId="0" applyFont="1" applyFill="1" applyBorder="1" applyAlignment="1">
      <alignment horizontal="center" vertical="center" wrapText="1"/>
    </xf>
    <xf numFmtId="0" fontId="78" fillId="34" borderId="55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/>
    </xf>
    <xf numFmtId="0" fontId="71" fillId="0" borderId="56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left"/>
    </xf>
    <xf numFmtId="0" fontId="71" fillId="0" borderId="14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71" fillId="0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71" fillId="0" borderId="61" xfId="0" applyFont="1" applyFill="1" applyBorder="1" applyAlignment="1">
      <alignment/>
    </xf>
    <xf numFmtId="0" fontId="71" fillId="0" borderId="62" xfId="0" applyFont="1" applyFill="1" applyBorder="1" applyAlignment="1">
      <alignment/>
    </xf>
    <xf numFmtId="0" fontId="71" fillId="0" borderId="63" xfId="0" applyFont="1" applyFill="1" applyBorder="1" applyAlignment="1">
      <alignment vertical="center"/>
    </xf>
    <xf numFmtId="0" fontId="71" fillId="0" borderId="64" xfId="0" applyFont="1" applyFill="1" applyBorder="1" applyAlignment="1">
      <alignment vertical="center"/>
    </xf>
    <xf numFmtId="0" fontId="71" fillId="33" borderId="63" xfId="0" applyFont="1" applyFill="1" applyBorder="1" applyAlignment="1">
      <alignment vertical="center"/>
    </xf>
    <xf numFmtId="0" fontId="71" fillId="33" borderId="64" xfId="0" applyFont="1" applyFill="1" applyBorder="1" applyAlignment="1">
      <alignment vertical="center"/>
    </xf>
    <xf numFmtId="0" fontId="71" fillId="33" borderId="63" xfId="0" applyFont="1" applyFill="1" applyBorder="1" applyAlignment="1">
      <alignment vertical="top"/>
    </xf>
    <xf numFmtId="0" fontId="71" fillId="33" borderId="64" xfId="0" applyFont="1" applyFill="1" applyBorder="1" applyAlignment="1">
      <alignment vertical="top"/>
    </xf>
    <xf numFmtId="188" fontId="79" fillId="33" borderId="65" xfId="49" applyNumberFormat="1" applyFont="1" applyFill="1" applyBorder="1" applyAlignment="1">
      <alignment horizontal="right" vertical="center" indent="1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71" fillId="4" borderId="33" xfId="0" applyFont="1" applyFill="1" applyBorder="1" applyAlignment="1">
      <alignment vertical="center"/>
    </xf>
    <xf numFmtId="0" fontId="71" fillId="4" borderId="63" xfId="0" applyFont="1" applyFill="1" applyBorder="1" applyAlignment="1">
      <alignment vertical="center"/>
    </xf>
    <xf numFmtId="0" fontId="71" fillId="4" borderId="64" xfId="0" applyFont="1" applyFill="1" applyBorder="1" applyAlignment="1">
      <alignment vertical="center"/>
    </xf>
    <xf numFmtId="0" fontId="71" fillId="4" borderId="33" xfId="0" applyFont="1" applyFill="1" applyBorder="1" applyAlignment="1">
      <alignment horizontal="center" vertical="center"/>
    </xf>
    <xf numFmtId="176" fontId="71" fillId="4" borderId="45" xfId="0" applyNumberFormat="1" applyFont="1" applyFill="1" applyBorder="1" applyAlignment="1">
      <alignment horizontal="right" vertical="center" indent="1"/>
    </xf>
    <xf numFmtId="0" fontId="71" fillId="4" borderId="63" xfId="0" applyFont="1" applyFill="1" applyBorder="1" applyAlignment="1">
      <alignment horizontal="left" vertical="center"/>
    </xf>
    <xf numFmtId="0" fontId="71" fillId="4" borderId="64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LONGITUD DE LÍNEAS DE TRANMISIÓN 2017, POR NIVEL DE TENSIÓN</a:t>
            </a:r>
          </a:p>
        </c:rich>
      </c:tx>
      <c:layout>
        <c:manualLayout>
          <c:xMode val="factor"/>
          <c:yMode val="factor"/>
          <c:x val="-0.02275"/>
          <c:y val="-0.01325"/>
        </c:manualLayout>
      </c:layout>
      <c:spPr>
        <a:solidFill>
          <a:srgbClr val="006666"/>
        </a:solidFill>
        <a:ln w="3175">
          <a:noFill/>
        </a:ln>
      </c:spPr>
    </c:title>
    <c:view3D>
      <c:rotX val="30"/>
      <c:hPercent val="57"/>
      <c:rotY val="150"/>
      <c:depthPercent val="100"/>
      <c:rAngAx val="1"/>
    </c:view3D>
    <c:plotArea>
      <c:layout>
        <c:manualLayout>
          <c:xMode val="edge"/>
          <c:yMode val="edge"/>
          <c:x val="0.19925"/>
          <c:y val="0.265"/>
          <c:w val="0.5695"/>
          <c:h val="0.7115"/>
        </c:manualLayout>
      </c:layout>
      <c:pie3DChart>
        <c:varyColors val="1"/>
        <c:ser>
          <c:idx val="0"/>
          <c:order val="0"/>
          <c:tx>
            <c:strRef>
              <c:f>'4.2'!$S$42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'4.2'!$N$43:$N$47</c:f>
              <c:strCache/>
            </c:strRef>
          </c:cat>
          <c:val>
            <c:numRef>
              <c:f>'4.2'!$S$43:$S$47</c:f>
              <c:numCache/>
            </c:numRef>
          </c:val>
        </c:ser>
        <c:ser>
          <c:idx val="1"/>
          <c:order val="1"/>
          <c:tx>
            <c:strRef>
              <c:f>'4.2'!$P$42</c:f>
              <c:strCache>
                <c:ptCount val="1"/>
                <c:pt idx="0">
                  <c:v>S. Complentario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'4.2'!$N$43:$N$47</c:f>
              <c:strCache/>
            </c:strRef>
          </c:cat>
          <c:val>
            <c:numRef>
              <c:f>'4.2'!$P$43:$P$47</c:f>
              <c:numCache/>
            </c:numRef>
          </c:val>
        </c:ser>
        <c:ser>
          <c:idx val="2"/>
          <c:order val="2"/>
          <c:tx>
            <c:strRef>
              <c:f>'4.2'!$Q$42</c:f>
              <c:strCache>
                <c:ptCount val="1"/>
                <c:pt idx="0">
                  <c:v>S. Principal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'4.2'!$N$43:$N$47</c:f>
              <c:strCache/>
            </c:strRef>
          </c:cat>
          <c:val>
            <c:numRef>
              <c:f>'4.2'!$Q$43:$Q$47</c:f>
              <c:numCache/>
            </c:numRef>
          </c:val>
        </c:ser>
        <c:ser>
          <c:idx val="3"/>
          <c:order val="3"/>
          <c:tx>
            <c:strRef>
              <c:f>'4.2'!$R$42</c:f>
              <c:strCache>
                <c:ptCount val="1"/>
                <c:pt idx="0">
                  <c:v>S. Secundario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'4.2'!$N$43:$N$47</c:f>
              <c:strCache/>
            </c:strRef>
          </c:cat>
          <c:val>
            <c:numRef>
              <c:f>'4.2'!$R$43:$R$47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"/>
          <c:y val="0.917"/>
          <c:w val="0.723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LINEAS DE TRANSMISION 2017 
POR TIPO DE LINEA</a:t>
            </a:r>
          </a:p>
        </c:rich>
      </c:tx>
      <c:layout>
        <c:manualLayout>
          <c:xMode val="factor"/>
          <c:yMode val="factor"/>
          <c:x val="-0.02525"/>
          <c:y val="-0.0075"/>
        </c:manualLayout>
      </c:layout>
      <c:spPr>
        <a:solidFill>
          <a:srgbClr val="31859C"/>
        </a:solidFill>
        <a:ln w="3175">
          <a:noFill/>
        </a:ln>
      </c:spPr>
    </c:title>
    <c:plotArea>
      <c:layout>
        <c:manualLayout>
          <c:xMode val="edge"/>
          <c:yMode val="edge"/>
          <c:x val="0.057"/>
          <c:y val="0.2545"/>
          <c:w val="0.906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'4.2'!$O$8:$R$8</c:f>
              <c:strCache/>
            </c:strRef>
          </c:cat>
          <c:val>
            <c:numRef>
              <c:f>'4.2'!$O$9:$R$9</c:f>
              <c:numCache/>
            </c:numRef>
          </c:val>
        </c:ser>
        <c:axId val="44293832"/>
        <c:axId val="63100169"/>
      </c:bar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21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TRANSMISIÓN 2017 
</a:t>
            </a: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 SISTEMA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solidFill>
          <a:srgbClr val="006666"/>
        </a:solidFill>
        <a:ln w="3175">
          <a:noFill/>
        </a:ln>
      </c:spPr>
    </c:title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5225"/>
          <c:y val="0.275"/>
          <c:w val="0.91925"/>
          <c:h val="0.7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'4.2'!$O$85:$O$86</c:f>
              <c:strCache/>
            </c:strRef>
          </c:cat>
          <c:val>
            <c:numRef>
              <c:f>'4.2'!$P$85:$P$86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51"/>
      <c:depthPercent val="100"/>
      <c:rAngAx val="1"/>
    </c:view3D>
    <c:plotArea>
      <c:layout>
        <c:manualLayout>
          <c:xMode val="edge"/>
          <c:yMode val="edge"/>
          <c:x val="0.23875"/>
          <c:y val="0.25225"/>
          <c:w val="0.51625"/>
          <c:h val="0.56775"/>
        </c:manualLayout>
      </c:layout>
      <c:pie3DChart>
        <c:varyColors val="1"/>
        <c:ser>
          <c:idx val="0"/>
          <c:order val="0"/>
          <c:tx>
            <c:strRef>
              <c:f>'4.3'!$J$8</c:f>
              <c:strCache>
                <c:ptCount val="1"/>
                <c:pt idx="0">
                  <c:v>SS AA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'4.3'!$K$6:$N$6</c:f>
              <c:strCache/>
            </c:strRef>
          </c:cat>
          <c:val>
            <c:numRef>
              <c:f>'4.3'!$K$8:$N$8</c:f>
              <c:numCache/>
            </c:numRef>
          </c:val>
        </c:ser>
        <c:firstSliceAng val="251"/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725"/>
          <c:y val="0.83275"/>
          <c:w val="0.531"/>
          <c:h val="0.08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"/>
          <c:y val="0.279"/>
          <c:w val="0.7735"/>
          <c:h val="0.573"/>
        </c:manualLayout>
      </c:layout>
      <c:pie3DChart>
        <c:varyColors val="1"/>
        <c:ser>
          <c:idx val="0"/>
          <c:order val="0"/>
          <c:tx>
            <c:strRef>
              <c:f>'4.3'!$J$7</c:f>
              <c:strCache>
                <c:ptCount val="1"/>
                <c:pt idx="0">
                  <c:v>SEIN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[Garantizado]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[Complementario]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[Principal]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[Secundario]
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'4.3'!$K$6:$N$6</c:f>
              <c:strCache/>
            </c:strRef>
          </c:cat>
          <c:val>
            <c:numRef>
              <c:f>'4.3'!$K$7:$N$7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825"/>
          <c:y val="0.8975"/>
          <c:w val="0.498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SEGÚN LONGITUD TOTAL DE LÍNEAS - POR EMPRESA TRANSMISORA 2017</a:t>
            </a:r>
          </a:p>
        </c:rich>
      </c:tx>
      <c:layout>
        <c:manualLayout>
          <c:xMode val="factor"/>
          <c:yMode val="factor"/>
          <c:x val="-0.01875"/>
          <c:y val="-0.00525"/>
        </c:manualLayout>
      </c:layout>
      <c:spPr>
        <a:solidFill>
          <a:srgbClr val="006666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25"/>
          <c:y val="0.3505"/>
          <c:w val="0.58125"/>
          <c:h val="0.5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8"/>
            <c:explosion val="6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'4.4Lineas Principales'!$L$74:$L$82</c:f>
              <c:strCache/>
            </c:strRef>
          </c:cat>
          <c:val>
            <c:numRef>
              <c:f>'4.4Lineas Principales'!$N$74:$N$82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0.157</cdr:y>
    </cdr:from>
    <cdr:to>
      <cdr:x>0.559</cdr:x>
      <cdr:y>0.215</cdr:y>
    </cdr:to>
    <cdr:sp>
      <cdr:nvSpPr>
        <cdr:cNvPr id="1" name="Text Box 30"/>
        <cdr:cNvSpPr txBox="1">
          <a:spLocks noChangeArrowheads="1"/>
        </cdr:cNvSpPr>
      </cdr:nvSpPr>
      <cdr:spPr>
        <a:xfrm>
          <a:off x="2352675" y="457200"/>
          <a:ext cx="1190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25 659 km</a:t>
          </a:r>
        </a:p>
      </cdr:txBody>
    </cdr:sp>
  </cdr:relSizeAnchor>
  <cdr:relSizeAnchor xmlns:cdr="http://schemas.openxmlformats.org/drawingml/2006/chartDrawing">
    <cdr:from>
      <cdr:x>0.02475</cdr:x>
      <cdr:y>0.92525</cdr:y>
    </cdr:from>
    <cdr:to>
      <cdr:x>0.15</cdr:x>
      <cdr:y>0.9835</cdr:y>
    </cdr:to>
    <cdr:sp>
      <cdr:nvSpPr>
        <cdr:cNvPr id="2" name="Text Box 30"/>
        <cdr:cNvSpPr txBox="1">
          <a:spLocks noChangeArrowheads="1"/>
        </cdr:cNvSpPr>
      </cdr:nvSpPr>
      <cdr:spPr>
        <a:xfrm>
          <a:off x="152400" y="2724150"/>
          <a:ext cx="79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Tensión: kV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0.3815</cdr:x>
      <cdr:y>0.16875</cdr:y>
    </cdr:from>
    <cdr:to>
      <cdr:x>0.58175</cdr:x>
      <cdr:y>0.23475</cdr:y>
    </cdr:to>
    <cdr:sp>
      <cdr:nvSpPr>
        <cdr:cNvPr id="1" name="Text Box 30"/>
        <cdr:cNvSpPr txBox="1">
          <a:spLocks noChangeArrowheads="1"/>
        </cdr:cNvSpPr>
      </cdr:nvSpPr>
      <cdr:spPr>
        <a:xfrm>
          <a:off x="2324100" y="438150"/>
          <a:ext cx="1228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25 659 km</a:t>
          </a:r>
        </a:p>
      </cdr:txBody>
    </cdr:sp>
  </cdr:relSizeAnchor>
  <cdr:relSizeAnchor xmlns:cdr="http://schemas.openxmlformats.org/drawingml/2006/chartDrawing">
    <cdr:from>
      <cdr:x>0.20525</cdr:x>
      <cdr:y>0.62025</cdr:y>
    </cdr:from>
    <cdr:to>
      <cdr:x>0.29825</cdr:x>
      <cdr:y>0.6905</cdr:y>
    </cdr:to>
    <cdr:sp>
      <cdr:nvSpPr>
        <cdr:cNvPr id="2" name="Text Box 28"/>
        <cdr:cNvSpPr txBox="1">
          <a:spLocks noChangeArrowheads="1"/>
        </cdr:cNvSpPr>
      </cdr:nvSpPr>
      <cdr:spPr>
        <a:xfrm>
          <a:off x="1247775" y="1609725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0.41925</cdr:x>
      <cdr:y>0.63525</cdr:y>
    </cdr:from>
    <cdr:to>
      <cdr:x>0.503</cdr:x>
      <cdr:y>0.71275</cdr:y>
    </cdr:to>
    <cdr:sp>
      <cdr:nvSpPr>
        <cdr:cNvPr id="3" name="Text Box 29"/>
        <cdr:cNvSpPr txBox="1">
          <a:spLocks noChangeArrowheads="1"/>
        </cdr:cNvSpPr>
      </cdr:nvSpPr>
      <cdr:spPr>
        <a:xfrm>
          <a:off x="2562225" y="16573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0.1865</cdr:y>
    </cdr:from>
    <cdr:to>
      <cdr:x>0.65025</cdr:x>
      <cdr:y>0.3015</cdr:y>
    </cdr:to>
    <cdr:sp>
      <cdr:nvSpPr>
        <cdr:cNvPr id="1" name="Texto 1"/>
        <cdr:cNvSpPr txBox="1">
          <a:spLocks noChangeArrowheads="1"/>
        </cdr:cNvSpPr>
      </cdr:nvSpPr>
      <cdr:spPr>
        <a:xfrm>
          <a:off x="1676400" y="466725"/>
          <a:ext cx="1457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25 659 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57</xdr:row>
      <xdr:rowOff>152400</xdr:rowOff>
    </xdr:from>
    <xdr:to>
      <xdr:col>6</xdr:col>
      <xdr:colOff>666750</xdr:colOff>
      <xdr:row>76</xdr:row>
      <xdr:rowOff>28575</xdr:rowOff>
    </xdr:to>
    <xdr:graphicFrame>
      <xdr:nvGraphicFramePr>
        <xdr:cNvPr id="1" name="Chart 31"/>
        <xdr:cNvGraphicFramePr/>
      </xdr:nvGraphicFramePr>
      <xdr:xfrm>
        <a:off x="800100" y="9858375"/>
        <a:ext cx="6343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17</xdr:row>
      <xdr:rowOff>95250</xdr:rowOff>
    </xdr:from>
    <xdr:to>
      <xdr:col>6</xdr:col>
      <xdr:colOff>495300</xdr:colOff>
      <xdr:row>33</xdr:row>
      <xdr:rowOff>114300</xdr:rowOff>
    </xdr:to>
    <xdr:graphicFrame>
      <xdr:nvGraphicFramePr>
        <xdr:cNvPr id="2" name="Chart 27"/>
        <xdr:cNvGraphicFramePr/>
      </xdr:nvGraphicFramePr>
      <xdr:xfrm>
        <a:off x="857250" y="3105150"/>
        <a:ext cx="61150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676275</xdr:colOff>
      <xdr:row>29</xdr:row>
      <xdr:rowOff>57150</xdr:rowOff>
    </xdr:from>
    <xdr:ext cx="381000" cy="180975"/>
    <xdr:sp>
      <xdr:nvSpPr>
        <xdr:cNvPr id="3" name="Text Box 29"/>
        <xdr:cNvSpPr txBox="1">
          <a:spLocks noChangeArrowheads="1"/>
        </xdr:cNvSpPr>
      </xdr:nvSpPr>
      <xdr:spPr>
        <a:xfrm>
          <a:off x="4733925" y="50101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685800</xdr:colOff>
      <xdr:row>23</xdr:row>
      <xdr:rowOff>104775</xdr:rowOff>
    </xdr:from>
    <xdr:ext cx="381000" cy="200025"/>
    <xdr:sp>
      <xdr:nvSpPr>
        <xdr:cNvPr id="4" name="Text Box 29"/>
        <xdr:cNvSpPr txBox="1">
          <a:spLocks noChangeArrowheads="1"/>
        </xdr:cNvSpPr>
      </xdr:nvSpPr>
      <xdr:spPr>
        <a:xfrm>
          <a:off x="5953125" y="4086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19050</xdr:colOff>
      <xdr:row>101</xdr:row>
      <xdr:rowOff>28575</xdr:rowOff>
    </xdr:from>
    <xdr:to>
      <xdr:col>6</xdr:col>
      <xdr:colOff>0</xdr:colOff>
      <xdr:row>116</xdr:row>
      <xdr:rowOff>114300</xdr:rowOff>
    </xdr:to>
    <xdr:graphicFrame>
      <xdr:nvGraphicFramePr>
        <xdr:cNvPr id="5" name="Chart 4"/>
        <xdr:cNvGraphicFramePr/>
      </xdr:nvGraphicFramePr>
      <xdr:xfrm>
        <a:off x="1657350" y="16964025"/>
        <a:ext cx="48196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0.021</cdr:y>
    </cdr:from>
    <cdr:to>
      <cdr:x>0.9935</cdr:x>
      <cdr:y>0.091</cdr:y>
    </cdr:to>
    <cdr:sp>
      <cdr:nvSpPr>
        <cdr:cNvPr id="1" name="Texto 104"/>
        <cdr:cNvSpPr txBox="1">
          <a:spLocks noChangeArrowheads="1"/>
        </cdr:cNvSpPr>
      </cdr:nvSpPr>
      <cdr:spPr>
        <a:xfrm>
          <a:off x="171450" y="57150"/>
          <a:ext cx="5705475" cy="200025"/>
        </a:xfrm>
        <a:prstGeom prst="rect">
          <a:avLst/>
        </a:prstGeom>
        <a:solidFill>
          <a:srgbClr val="006666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2017, EN SISTEMAS AISLADOS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0.0355</cdr:y>
    </cdr:from>
    <cdr:to>
      <cdr:x>0.98675</cdr:x>
      <cdr:y>0.116</cdr:y>
    </cdr:to>
    <cdr:sp>
      <cdr:nvSpPr>
        <cdr:cNvPr id="1" name="Texto 106"/>
        <cdr:cNvSpPr txBox="1">
          <a:spLocks noChangeArrowheads="1"/>
        </cdr:cNvSpPr>
      </cdr:nvSpPr>
      <cdr:spPr>
        <a:xfrm>
          <a:off x="9525" y="95250"/>
          <a:ext cx="5295900" cy="228600"/>
        </a:xfrm>
        <a:prstGeom prst="rect">
          <a:avLst/>
        </a:prstGeom>
        <a:solidFill>
          <a:srgbClr val="006666"/>
        </a:solidFill>
        <a:ln w="9525" cmpd="sng">
          <a:noFill/>
        </a:ln>
      </cdr:spPr>
      <cdr:txBody>
        <a:bodyPr vertOverflow="clip" wrap="square" lIns="18288" tIns="22860" rIns="0" bIns="0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2017, POR SISTEMA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54</xdr:row>
      <xdr:rowOff>76200</xdr:rowOff>
    </xdr:from>
    <xdr:to>
      <xdr:col>6</xdr:col>
      <xdr:colOff>542925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952500" y="9906000"/>
        <a:ext cx="5915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21</xdr:row>
      <xdr:rowOff>38100</xdr:rowOff>
    </xdr:from>
    <xdr:to>
      <xdr:col>5</xdr:col>
      <xdr:colOff>1152525</xdr:colOff>
      <xdr:row>36</xdr:row>
      <xdr:rowOff>104775</xdr:rowOff>
    </xdr:to>
    <xdr:graphicFrame>
      <xdr:nvGraphicFramePr>
        <xdr:cNvPr id="2" name="Chart 5"/>
        <xdr:cNvGraphicFramePr/>
      </xdr:nvGraphicFramePr>
      <xdr:xfrm>
        <a:off x="895350" y="3952875"/>
        <a:ext cx="53816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571500</xdr:colOff>
      <xdr:row>40</xdr:row>
      <xdr:rowOff>0</xdr:rowOff>
    </xdr:from>
    <xdr:ext cx="10477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067675" y="7505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40</xdr:row>
      <xdr:rowOff>0</xdr:rowOff>
    </xdr:from>
    <xdr:ext cx="9525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3448050" y="7505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40</xdr:row>
      <xdr:rowOff>0</xdr:rowOff>
    </xdr:from>
    <xdr:ext cx="10477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191125" y="7505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40</xdr:row>
      <xdr:rowOff>0</xdr:rowOff>
    </xdr:from>
    <xdr:ext cx="10477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6162675" y="7505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571500</xdr:colOff>
      <xdr:row>40</xdr:row>
      <xdr:rowOff>0</xdr:rowOff>
    </xdr:from>
    <xdr:ext cx="10477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8067675" y="7505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66675</xdr:rowOff>
    </xdr:from>
    <xdr:ext cx="10477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4924425" y="7572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40</xdr:row>
      <xdr:rowOff>0</xdr:rowOff>
    </xdr:from>
    <xdr:ext cx="10477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5191125" y="7505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40</xdr:row>
      <xdr:rowOff>0</xdr:rowOff>
    </xdr:from>
    <xdr:ext cx="104775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162675" y="7505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69</xdr:row>
      <xdr:rowOff>152400</xdr:rowOff>
    </xdr:from>
    <xdr:to>
      <xdr:col>9</xdr:col>
      <xdr:colOff>847725</xdr:colOff>
      <xdr:row>90</xdr:row>
      <xdr:rowOff>28575</xdr:rowOff>
    </xdr:to>
    <xdr:graphicFrame>
      <xdr:nvGraphicFramePr>
        <xdr:cNvPr id="9" name="Chart 13"/>
        <xdr:cNvGraphicFramePr/>
      </xdr:nvGraphicFramePr>
      <xdr:xfrm>
        <a:off x="85725" y="13144500"/>
        <a:ext cx="9229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361950</xdr:colOff>
      <xdr:row>72</xdr:row>
      <xdr:rowOff>104775</xdr:rowOff>
    </xdr:from>
    <xdr:ext cx="1876425" cy="314325"/>
    <xdr:sp>
      <xdr:nvSpPr>
        <xdr:cNvPr id="10" name="Text Box 14"/>
        <xdr:cNvSpPr txBox="1">
          <a:spLocks noChangeArrowheads="1"/>
        </xdr:cNvSpPr>
      </xdr:nvSpPr>
      <xdr:spPr>
        <a:xfrm>
          <a:off x="3590925" y="13582650"/>
          <a:ext cx="1876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25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659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xdr:txBody>
    </xdr:sp>
    <xdr:clientData/>
  </xdr:oneCellAnchor>
  <xdr:oneCellAnchor>
    <xdr:from>
      <xdr:col>8</xdr:col>
      <xdr:colOff>571500</xdr:colOff>
      <xdr:row>78</xdr:row>
      <xdr:rowOff>28575</xdr:rowOff>
    </xdr:from>
    <xdr:ext cx="104775" cy="200025"/>
    <xdr:sp fLocksText="0">
      <xdr:nvSpPr>
        <xdr:cNvPr id="11" name="Text Box 15"/>
        <xdr:cNvSpPr txBox="1">
          <a:spLocks noChangeArrowheads="1"/>
        </xdr:cNvSpPr>
      </xdr:nvSpPr>
      <xdr:spPr>
        <a:xfrm>
          <a:off x="8067675" y="14478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71</xdr:row>
      <xdr:rowOff>0</xdr:rowOff>
    </xdr:from>
    <xdr:ext cx="95250" cy="200025"/>
    <xdr:sp fLocksText="0">
      <xdr:nvSpPr>
        <xdr:cNvPr id="12" name="Text Box 16"/>
        <xdr:cNvSpPr txBox="1">
          <a:spLocks noChangeArrowheads="1"/>
        </xdr:cNvSpPr>
      </xdr:nvSpPr>
      <xdr:spPr>
        <a:xfrm>
          <a:off x="3448050" y="13315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71</xdr:row>
      <xdr:rowOff>28575</xdr:rowOff>
    </xdr:from>
    <xdr:ext cx="104775" cy="200025"/>
    <xdr:sp fLocksText="0">
      <xdr:nvSpPr>
        <xdr:cNvPr id="13" name="Text Box 17"/>
        <xdr:cNvSpPr txBox="1">
          <a:spLocks noChangeArrowheads="1"/>
        </xdr:cNvSpPr>
      </xdr:nvSpPr>
      <xdr:spPr>
        <a:xfrm>
          <a:off x="5191125" y="13344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381000</xdr:colOff>
      <xdr:row>72</xdr:row>
      <xdr:rowOff>0</xdr:rowOff>
    </xdr:from>
    <xdr:ext cx="104775" cy="200025"/>
    <xdr:sp fLocksText="0">
      <xdr:nvSpPr>
        <xdr:cNvPr id="14" name="Text Box 18"/>
        <xdr:cNvSpPr txBox="1">
          <a:spLocks noChangeArrowheads="1"/>
        </xdr:cNvSpPr>
      </xdr:nvSpPr>
      <xdr:spPr>
        <a:xfrm>
          <a:off x="6162675" y="13477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BOLETIN\P_INST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GE\dpe\A_BASE_ALTERNA\Para_Anuario_2015\Anuario_2015\Entregable%20por%20la%20Consultora\NUEVOS%2022.08.2016\Capitulo%204%20Transmision%20de%20energia%20electrica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pe\A_BASE_ALTERNA\Para_Anuario_2011\Linea%20de%20Transmision(2011)\LINEAS2001CORREGI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0.06333027463152942</v>
          </cell>
        </row>
        <row r="9">
          <cell r="AP9" t="str">
            <v>Consorcio Energético Huancavelica S.A.</v>
          </cell>
          <cell r="AQ9">
            <v>137.02</v>
          </cell>
          <cell r="AU9">
            <v>96.2</v>
          </cell>
          <cell r="AY9">
            <v>233.22000000000003</v>
          </cell>
          <cell r="BA9">
            <v>0.01635410920860263</v>
          </cell>
        </row>
        <row r="10">
          <cell r="AP10" t="str">
            <v>Red Eléctrica del Sur S.A.</v>
          </cell>
          <cell r="AQ10">
            <v>427.754</v>
          </cell>
          <cell r="AY10">
            <v>427.754</v>
          </cell>
          <cell r="BA10">
            <v>0.029995436199368015</v>
          </cell>
        </row>
        <row r="11">
          <cell r="AP11" t="str">
            <v>Consorcio Transmantaro S.A.</v>
          </cell>
          <cell r="AQ11">
            <v>603.03309</v>
          </cell>
          <cell r="AY11">
            <v>603.03309</v>
          </cell>
          <cell r="BA11">
            <v>0.04228654922502829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0.027488535400947877</v>
          </cell>
        </row>
        <row r="13">
          <cell r="AP13" t="str">
            <v>Otros *</v>
          </cell>
          <cell r="AQ13">
            <v>843.832</v>
          </cell>
          <cell r="AS13">
            <v>1953.5440000000003</v>
          </cell>
          <cell r="AU13">
            <v>4182.989</v>
          </cell>
          <cell r="AW13">
            <v>1449.9399999999998</v>
          </cell>
          <cell r="AY13">
            <v>8430.305</v>
          </cell>
          <cell r="BA13">
            <v>0.5911591142776296</v>
          </cell>
        </row>
        <row r="14">
          <cell r="AP14" t="str">
            <v>Total </v>
          </cell>
          <cell r="AQ14">
            <v>5318.1030900000005</v>
          </cell>
          <cell r="AS14">
            <v>3183.0040000000004</v>
          </cell>
          <cell r="AU14">
            <v>4309.589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>8.2.   PARTICIPACIÓN DE LAS EMPRESAS TRANSMISORAS EN EL MERCADO ELÉCTRICO </v>
          </cell>
        </row>
        <row r="45">
          <cell r="J45" t="str">
            <v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0.6513820779688161</v>
          </cell>
          <cell r="N51">
            <v>326.33</v>
          </cell>
          <cell r="O51">
            <v>0.2654254713451434</v>
          </cell>
          <cell r="P51">
            <v>3240.79</v>
          </cell>
          <cell r="Q51">
            <v>0.5681877263957757</v>
          </cell>
          <cell r="R51">
            <v>60681.733236153435</v>
          </cell>
          <cell r="S51">
            <v>0.5486068968706234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</v>
          </cell>
          <cell r="P52">
            <v>903.13</v>
          </cell>
          <cell r="Q52">
            <v>0.15834021375646584</v>
          </cell>
          <cell r="R52">
            <v>8110.233836686159</v>
          </cell>
          <cell r="S52">
            <v>0.07332239836861923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</v>
          </cell>
          <cell r="R53">
            <v>68791.96707283959</v>
          </cell>
          <cell r="S53">
            <v>0.6219292952392426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</v>
          </cell>
          <cell r="M59">
            <v>0.1347779510606274</v>
          </cell>
          <cell r="P59">
            <v>603.03309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0.08761293004264521</v>
          </cell>
          <cell r="P60">
            <v>392.00399999999996</v>
          </cell>
          <cell r="Q60">
            <v>0.06872764403063748</v>
          </cell>
          <cell r="R60">
            <v>8578.242539150508</v>
          </cell>
          <cell r="S60">
            <v>0.07755353660865953</v>
          </cell>
        </row>
        <row r="61">
          <cell r="J61">
            <v>3</v>
          </cell>
          <cell r="K61" t="str">
            <v>Red Eléctrica del Sur S.A.</v>
          </cell>
          <cell r="L61">
            <v>427.754</v>
          </cell>
          <cell r="M61">
            <v>0.09560305832966415</v>
          </cell>
          <cell r="P61">
            <v>427.754</v>
          </cell>
          <cell r="Q61">
            <v>0.07499547107856377</v>
          </cell>
          <cell r="R61">
            <v>7029.684474809963</v>
          </cell>
          <cell r="S61">
            <v>0.06355344813070396</v>
          </cell>
        </row>
        <row r="62">
          <cell r="J62">
            <v>4</v>
          </cell>
          <cell r="K62" t="str">
            <v>Consorcio Energético Huancavelica S.A.</v>
          </cell>
          <cell r="L62">
            <v>137.02</v>
          </cell>
          <cell r="M62">
            <v>0.03062398259824708</v>
          </cell>
          <cell r="P62">
            <v>137.02</v>
          </cell>
          <cell r="Q62">
            <v>0.024022871667324697</v>
          </cell>
          <cell r="R62">
            <v>434.80135265746986</v>
          </cell>
          <cell r="S62">
            <v>0.003930919703764293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41818.62419441504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</v>
          </cell>
          <cell r="M65">
            <v>1</v>
          </cell>
          <cell r="N65">
            <v>1229.46</v>
          </cell>
          <cell r="O65">
            <v>1</v>
          </cell>
          <cell r="P65">
            <v>5703.73109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4Lineas Princip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2"/>
      <sheetName val="CUAD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6.28125" style="0" customWidth="1"/>
    <col min="3" max="3" width="10.28125" style="0" customWidth="1"/>
    <col min="4" max="4" width="58.7109375" style="0" customWidth="1"/>
    <col min="5" max="5" width="29.140625" style="0" customWidth="1"/>
    <col min="6" max="6" width="12.8515625" style="0" customWidth="1"/>
  </cols>
  <sheetData>
    <row r="1" spans="1:5" ht="15.75">
      <c r="A1" s="101" t="s">
        <v>111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7" ht="14.25" customHeight="1">
      <c r="A3" s="178" t="s">
        <v>117</v>
      </c>
      <c r="B3" s="177"/>
      <c r="C3" s="177"/>
      <c r="D3" s="177"/>
      <c r="E3" s="177"/>
      <c r="F3" s="177"/>
      <c r="G3" s="177"/>
    </row>
    <row r="4" spans="1:7" ht="12.75" customHeight="1">
      <c r="A4" s="177"/>
      <c r="B4" s="177"/>
      <c r="C4" s="177"/>
      <c r="D4" s="177"/>
      <c r="E4" s="177"/>
      <c r="F4" s="177"/>
      <c r="G4" s="177"/>
    </row>
    <row r="5" spans="1:5" ht="13.5" thickBot="1">
      <c r="A5" s="12"/>
      <c r="B5" s="12"/>
      <c r="C5" s="12"/>
      <c r="D5" s="12"/>
      <c r="E5" s="12"/>
    </row>
    <row r="6" spans="1:5" ht="22.5" customHeight="1" thickBot="1">
      <c r="A6" s="12"/>
      <c r="B6" s="12"/>
      <c r="C6" s="194" t="s">
        <v>99</v>
      </c>
      <c r="D6" s="195" t="s">
        <v>100</v>
      </c>
      <c r="E6" s="194" t="s">
        <v>101</v>
      </c>
    </row>
    <row r="7" spans="1:5" ht="22.5" customHeight="1">
      <c r="A7" s="12"/>
      <c r="B7" s="12"/>
      <c r="C7" s="112">
        <v>1</v>
      </c>
      <c r="D7" s="113" t="s">
        <v>112</v>
      </c>
      <c r="E7" s="114" t="s">
        <v>81</v>
      </c>
    </row>
    <row r="8" spans="1:5" ht="22.5" customHeight="1">
      <c r="A8" s="12"/>
      <c r="B8" s="12"/>
      <c r="C8" s="115">
        <v>2</v>
      </c>
      <c r="D8" s="116" t="s">
        <v>51</v>
      </c>
      <c r="E8" s="117" t="s">
        <v>103</v>
      </c>
    </row>
    <row r="9" spans="1:5" ht="22.5" customHeight="1">
      <c r="A9" s="12"/>
      <c r="B9" s="12"/>
      <c r="C9" s="115">
        <v>3</v>
      </c>
      <c r="D9" s="116" t="s">
        <v>79</v>
      </c>
      <c r="E9" s="117" t="s">
        <v>104</v>
      </c>
    </row>
    <row r="10" spans="1:5" ht="22.5" customHeight="1">
      <c r="A10" s="12"/>
      <c r="B10" s="12"/>
      <c r="C10" s="115">
        <v>4</v>
      </c>
      <c r="D10" s="116" t="s">
        <v>119</v>
      </c>
      <c r="E10" s="117" t="s">
        <v>102</v>
      </c>
    </row>
    <row r="11" spans="1:5" ht="22.5" customHeight="1">
      <c r="A11" s="12"/>
      <c r="B11" s="12"/>
      <c r="C11" s="115">
        <v>5</v>
      </c>
      <c r="D11" s="116" t="s">
        <v>92</v>
      </c>
      <c r="E11" s="117" t="s">
        <v>105</v>
      </c>
    </row>
    <row r="12" spans="1:5" ht="22.5" customHeight="1">
      <c r="A12" s="12"/>
      <c r="B12" s="12"/>
      <c r="C12" s="115">
        <v>6</v>
      </c>
      <c r="D12" s="116" t="s">
        <v>82</v>
      </c>
      <c r="E12" s="117" t="s">
        <v>106</v>
      </c>
    </row>
    <row r="13" spans="1:5" ht="22.5" customHeight="1">
      <c r="A13" s="12"/>
      <c r="B13" s="12"/>
      <c r="C13" s="115">
        <v>7</v>
      </c>
      <c r="D13" s="116" t="s">
        <v>118</v>
      </c>
      <c r="E13" s="117" t="s">
        <v>116</v>
      </c>
    </row>
    <row r="14" spans="1:5" ht="22.5" customHeight="1">
      <c r="A14" s="12"/>
      <c r="B14" s="12"/>
      <c r="C14" s="115">
        <v>8</v>
      </c>
      <c r="D14" s="116" t="s">
        <v>83</v>
      </c>
      <c r="E14" s="117" t="s">
        <v>107</v>
      </c>
    </row>
    <row r="15" spans="1:5" ht="22.5" customHeight="1">
      <c r="A15" s="12"/>
      <c r="B15" s="12"/>
      <c r="C15" s="115">
        <v>9</v>
      </c>
      <c r="D15" s="116" t="s">
        <v>31</v>
      </c>
      <c r="E15" s="117" t="s">
        <v>108</v>
      </c>
    </row>
    <row r="16" spans="1:5" ht="22.5" customHeight="1">
      <c r="A16" s="12"/>
      <c r="B16" s="12"/>
      <c r="C16" s="115">
        <v>10</v>
      </c>
      <c r="D16" s="116" t="s">
        <v>32</v>
      </c>
      <c r="E16" s="117" t="s">
        <v>22</v>
      </c>
    </row>
    <row r="17" spans="1:5" ht="22.5" customHeight="1">
      <c r="A17" s="12"/>
      <c r="B17" s="12"/>
      <c r="C17" s="115">
        <v>11</v>
      </c>
      <c r="D17" s="116" t="s">
        <v>80</v>
      </c>
      <c r="E17" s="117" t="s">
        <v>71</v>
      </c>
    </row>
    <row r="18" spans="1:5" ht="22.5" customHeight="1">
      <c r="A18" s="12"/>
      <c r="B18" s="12"/>
      <c r="C18" s="115">
        <v>12</v>
      </c>
      <c r="D18" s="116" t="s">
        <v>42</v>
      </c>
      <c r="E18" s="117" t="s">
        <v>109</v>
      </c>
    </row>
    <row r="19" spans="1:5" ht="22.5" customHeight="1">
      <c r="A19" s="12"/>
      <c r="B19" s="12"/>
      <c r="C19" s="115">
        <v>13</v>
      </c>
      <c r="D19" s="116" t="s">
        <v>43</v>
      </c>
      <c r="E19" s="117" t="s">
        <v>21</v>
      </c>
    </row>
    <row r="20" spans="1:5" ht="22.5" customHeight="1">
      <c r="A20" s="12"/>
      <c r="B20" s="12"/>
      <c r="C20" s="115">
        <v>14</v>
      </c>
      <c r="D20" s="116" t="s">
        <v>93</v>
      </c>
      <c r="E20" s="117" t="s">
        <v>110</v>
      </c>
    </row>
    <row r="21" spans="1:5" ht="22.5" customHeight="1">
      <c r="A21" s="12"/>
      <c r="B21" s="12"/>
      <c r="C21" s="115">
        <v>15</v>
      </c>
      <c r="D21" s="116" t="s">
        <v>53</v>
      </c>
      <c r="E21" s="117" t="s">
        <v>20</v>
      </c>
    </row>
    <row r="22" spans="1:5" ht="22.5" customHeight="1">
      <c r="A22" s="12"/>
      <c r="B22" s="12"/>
      <c r="C22" s="115">
        <v>16</v>
      </c>
      <c r="D22" s="116" t="s">
        <v>33</v>
      </c>
      <c r="E22" s="117" t="s">
        <v>24</v>
      </c>
    </row>
    <row r="23" spans="1:5" ht="22.5" customHeight="1" thickBot="1">
      <c r="A23" s="12"/>
      <c r="B23" s="12"/>
      <c r="C23" s="118">
        <v>17</v>
      </c>
      <c r="D23" s="119" t="s">
        <v>52</v>
      </c>
      <c r="E23" s="120" t="s">
        <v>55</v>
      </c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SheetLayoutView="100" zoomScalePageLayoutView="0" workbookViewId="0" topLeftCell="A1">
      <selection activeCell="G99" sqref="G99"/>
    </sheetView>
  </sheetViews>
  <sheetFormatPr defaultColWidth="11.421875" defaultRowHeight="12.75"/>
  <cols>
    <col min="1" max="1" width="6.421875" style="0" customWidth="1"/>
    <col min="2" max="7" width="18.140625" style="0" customWidth="1"/>
    <col min="8" max="8" width="6.00390625" style="0" customWidth="1"/>
    <col min="9" max="9" width="10.8515625" style="0" customWidth="1"/>
    <col min="10" max="10" width="12.7109375" style="0" customWidth="1"/>
    <col min="11" max="11" width="10.57421875" style="0" customWidth="1"/>
    <col min="12" max="12" width="21.28125" style="0" customWidth="1"/>
    <col min="13" max="13" width="11.421875" style="0" customWidth="1"/>
    <col min="14" max="14" width="6.7109375" style="12" bestFit="1" customWidth="1"/>
    <col min="15" max="15" width="14.57421875" style="12" bestFit="1" customWidth="1"/>
    <col min="16" max="16" width="15.7109375" style="12" bestFit="1" customWidth="1"/>
    <col min="17" max="17" width="11.57421875" style="12" bestFit="1" customWidth="1"/>
    <col min="18" max="18" width="13.8515625" style="12" bestFit="1" customWidth="1"/>
    <col min="19" max="19" width="11.00390625" style="12" bestFit="1" customWidth="1"/>
    <col min="20" max="20" width="4.7109375" style="12" bestFit="1" customWidth="1"/>
    <col min="21" max="23" width="11.421875" style="12" customWidth="1"/>
  </cols>
  <sheetData>
    <row r="1" spans="1:13" ht="15.75">
      <c r="A1" s="11" t="s">
        <v>96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3"/>
      <c r="E2" s="13"/>
      <c r="F2" s="13"/>
      <c r="G2" s="12"/>
      <c r="H2" s="12"/>
      <c r="I2" s="12"/>
      <c r="J2" s="12"/>
      <c r="K2" s="12"/>
      <c r="L2" s="12"/>
      <c r="M2" s="12"/>
    </row>
    <row r="3" spans="1:13" ht="12.75">
      <c r="A3" s="176" t="s">
        <v>94</v>
      </c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>
      <c r="A4" s="15"/>
      <c r="B4" s="15"/>
      <c r="C4" s="15"/>
      <c r="D4" s="15"/>
      <c r="E4" s="15"/>
      <c r="F4" s="15"/>
      <c r="G4" s="15"/>
      <c r="H4" s="12"/>
      <c r="I4" s="12"/>
      <c r="J4" s="12"/>
      <c r="K4" s="12"/>
      <c r="L4" s="12"/>
      <c r="M4" s="12"/>
    </row>
    <row r="5" spans="1:13" ht="12.7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0" ht="19.5" customHeight="1">
      <c r="A6" s="15"/>
      <c r="B6" s="196" t="s">
        <v>3</v>
      </c>
      <c r="C6" s="197" t="s">
        <v>0</v>
      </c>
      <c r="D6" s="197" t="s">
        <v>0</v>
      </c>
      <c r="E6" s="198" t="s">
        <v>37</v>
      </c>
      <c r="F6" s="199" t="s">
        <v>0</v>
      </c>
      <c r="G6" s="221" t="s">
        <v>5</v>
      </c>
      <c r="H6" s="12"/>
      <c r="I6" s="12"/>
      <c r="J6" s="12"/>
      <c r="K6" s="12"/>
      <c r="L6" s="12"/>
      <c r="M6" s="154"/>
      <c r="N6" s="154"/>
      <c r="O6" s="154"/>
      <c r="P6" s="154"/>
      <c r="Q6" s="154"/>
      <c r="R6" s="154"/>
      <c r="S6" s="154"/>
      <c r="T6" s="154"/>
    </row>
    <row r="7" spans="1:20" ht="19.5" customHeight="1">
      <c r="A7" s="15"/>
      <c r="B7" s="200" t="s">
        <v>0</v>
      </c>
      <c r="C7" s="200" t="s">
        <v>35</v>
      </c>
      <c r="D7" s="200" t="s">
        <v>36</v>
      </c>
      <c r="E7" s="201" t="s">
        <v>4</v>
      </c>
      <c r="F7" s="202" t="s">
        <v>38</v>
      </c>
      <c r="G7" s="222"/>
      <c r="H7" s="12"/>
      <c r="I7" s="12"/>
      <c r="J7" s="12"/>
      <c r="K7" s="12"/>
      <c r="L7" s="12"/>
      <c r="M7" s="154"/>
      <c r="N7" s="154"/>
      <c r="O7" s="154"/>
      <c r="P7" s="154"/>
      <c r="Q7" s="154"/>
      <c r="R7" s="154"/>
      <c r="S7" s="154"/>
      <c r="T7" s="154"/>
    </row>
    <row r="8" spans="1:20" ht="12.75">
      <c r="A8" s="15"/>
      <c r="B8" s="16" t="s">
        <v>1</v>
      </c>
      <c r="C8" s="17">
        <v>5416.589999999999</v>
      </c>
      <c r="D8" s="17">
        <v>5078.388909999999</v>
      </c>
      <c r="E8" s="18">
        <v>2981.749999999999</v>
      </c>
      <c r="F8" s="19">
        <v>11904.232419999997</v>
      </c>
      <c r="G8" s="20">
        <f>SUM(C8:F8)</f>
        <v>25380.961329999995</v>
      </c>
      <c r="H8" s="12"/>
      <c r="I8" s="12"/>
      <c r="J8" s="12"/>
      <c r="K8" s="12"/>
      <c r="L8" s="12"/>
      <c r="M8" s="154"/>
      <c r="N8" s="154"/>
      <c r="O8" s="155" t="s">
        <v>39</v>
      </c>
      <c r="P8" s="155" t="s">
        <v>44</v>
      </c>
      <c r="Q8" s="155" t="s">
        <v>40</v>
      </c>
      <c r="R8" s="155" t="s">
        <v>41</v>
      </c>
      <c r="S8" s="155" t="s">
        <v>6</v>
      </c>
      <c r="T8" s="154"/>
    </row>
    <row r="9" spans="1:20" ht="12.75">
      <c r="A9" s="15"/>
      <c r="B9" s="21"/>
      <c r="C9" s="22"/>
      <c r="D9" s="22"/>
      <c r="E9" s="22"/>
      <c r="F9" s="22"/>
      <c r="G9" s="23">
        <f>+G8/G12</f>
        <v>0.9891663496001298</v>
      </c>
      <c r="H9" s="12"/>
      <c r="I9" s="12"/>
      <c r="J9" s="12"/>
      <c r="K9" s="12"/>
      <c r="L9" s="12"/>
      <c r="M9" s="154"/>
      <c r="N9" s="154"/>
      <c r="O9" s="156">
        <f>+C12</f>
        <v>5416.589999999999</v>
      </c>
      <c r="P9" s="156">
        <f>+D12</f>
        <v>5331.758909999999</v>
      </c>
      <c r="Q9" s="157">
        <f>+E12</f>
        <v>2981.749999999999</v>
      </c>
      <c r="R9" s="157">
        <f>+F12</f>
        <v>11928.842419999997</v>
      </c>
      <c r="S9" s="156">
        <f>SUM(O9:R9)</f>
        <v>25658.941329999994</v>
      </c>
      <c r="T9" s="154"/>
    </row>
    <row r="10" spans="1:20" ht="12.75">
      <c r="A10" s="15"/>
      <c r="B10" s="21" t="s">
        <v>2</v>
      </c>
      <c r="C10" s="17"/>
      <c r="D10" s="17">
        <v>253.37</v>
      </c>
      <c r="E10" s="24"/>
      <c r="F10" s="25">
        <v>24.61</v>
      </c>
      <c r="G10" s="20">
        <f>SUM(C10:F10)</f>
        <v>277.98</v>
      </c>
      <c r="H10" s="12"/>
      <c r="I10" s="12"/>
      <c r="J10" s="12"/>
      <c r="K10" s="12"/>
      <c r="L10" s="12"/>
      <c r="M10" s="154"/>
      <c r="N10" s="154"/>
      <c r="O10" s="158">
        <f>+O9/$S$9</f>
        <v>0.21109951226502924</v>
      </c>
      <c r="P10" s="158">
        <f>+P9/$S$9</f>
        <v>0.20779340976808724</v>
      </c>
      <c r="Q10" s="158">
        <f>+Q9/$S$9</f>
        <v>0.1162070547514674</v>
      </c>
      <c r="R10" s="158">
        <f>+R9/$S$9</f>
        <v>0.4649000232154161</v>
      </c>
      <c r="S10" s="158">
        <f>+S9/$S$9</f>
        <v>1</v>
      </c>
      <c r="T10" s="154"/>
    </row>
    <row r="11" spans="1:20" ht="13.5" thickBot="1">
      <c r="A11" s="15"/>
      <c r="B11" s="26"/>
      <c r="C11" s="27"/>
      <c r="D11" s="27"/>
      <c r="E11" s="27"/>
      <c r="F11" s="28"/>
      <c r="G11" s="23">
        <f>+G10/G12</f>
        <v>0.010833650399870184</v>
      </c>
      <c r="H11" s="12"/>
      <c r="I11" s="12"/>
      <c r="J11" s="12"/>
      <c r="K11" s="12"/>
      <c r="L11" s="12"/>
      <c r="M11" s="154"/>
      <c r="N11" s="154"/>
      <c r="O11" s="154"/>
      <c r="P11" s="154"/>
      <c r="Q11" s="154"/>
      <c r="R11" s="154"/>
      <c r="S11" s="154"/>
      <c r="T11" s="154"/>
    </row>
    <row r="12" spans="1:20" ht="15.75" thickTop="1">
      <c r="A12" s="15"/>
      <c r="B12" s="29" t="s">
        <v>5</v>
      </c>
      <c r="C12" s="30">
        <f>+SUM(C8:C11)</f>
        <v>5416.589999999999</v>
      </c>
      <c r="D12" s="30">
        <f>+SUM(D8:D11)</f>
        <v>5331.758909999999</v>
      </c>
      <c r="E12" s="30">
        <f>+SUM(E8:E11)</f>
        <v>2981.749999999999</v>
      </c>
      <c r="F12" s="31">
        <f>+SUM(F8:F11)</f>
        <v>11928.842419999997</v>
      </c>
      <c r="G12" s="32">
        <f>SUM(C12:F12)</f>
        <v>25658.941329999994</v>
      </c>
      <c r="H12" s="12"/>
      <c r="I12" s="12"/>
      <c r="J12" s="12"/>
      <c r="K12" s="12"/>
      <c r="L12" s="12"/>
      <c r="M12" s="154"/>
      <c r="N12" s="154"/>
      <c r="O12" s="159"/>
      <c r="P12" s="159"/>
      <c r="Q12" s="159"/>
      <c r="R12" s="154"/>
      <c r="S12" s="154"/>
      <c r="T12" s="154"/>
    </row>
    <row r="13" spans="1:20" ht="12.75">
      <c r="A13" s="15"/>
      <c r="B13" s="33"/>
      <c r="C13" s="34">
        <f>+C12/G12</f>
        <v>0.21109951226502924</v>
      </c>
      <c r="D13" s="34">
        <f>+D12/G12</f>
        <v>0.20779340976808724</v>
      </c>
      <c r="E13" s="34">
        <f>+E12/G12</f>
        <v>0.1162070547514674</v>
      </c>
      <c r="F13" s="35">
        <f>+F12/G12</f>
        <v>0.4649000232154161</v>
      </c>
      <c r="G13" s="36"/>
      <c r="H13" s="12"/>
      <c r="I13" s="12"/>
      <c r="J13" s="12"/>
      <c r="K13" s="12"/>
      <c r="L13" s="12"/>
      <c r="M13" s="154"/>
      <c r="N13" s="154"/>
      <c r="O13" s="160"/>
      <c r="P13" s="159"/>
      <c r="Q13" s="159"/>
      <c r="R13" s="161"/>
      <c r="S13" s="154"/>
      <c r="T13" s="154"/>
    </row>
    <row r="14" spans="1:20" ht="12.75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4"/>
      <c r="N14" s="154"/>
      <c r="O14" s="160"/>
      <c r="P14" s="160"/>
      <c r="Q14" s="159"/>
      <c r="R14" s="162"/>
      <c r="S14" s="154"/>
      <c r="T14" s="154"/>
    </row>
    <row r="15" spans="1:20" ht="12.7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4"/>
      <c r="N15" s="154"/>
      <c r="O15" s="160"/>
      <c r="P15" s="160"/>
      <c r="Q15" s="159"/>
      <c r="R15" s="162"/>
      <c r="S15" s="154"/>
      <c r="T15" s="154"/>
    </row>
    <row r="16" spans="1:20" ht="12.7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4"/>
      <c r="N16" s="154"/>
      <c r="O16" s="160"/>
      <c r="P16" s="160"/>
      <c r="Q16" s="159"/>
      <c r="R16" s="162"/>
      <c r="S16" s="154"/>
      <c r="T16" s="154"/>
    </row>
    <row r="17" spans="1:20" ht="12.7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4"/>
      <c r="N17" s="154"/>
      <c r="O17" s="160"/>
      <c r="P17" s="160"/>
      <c r="Q17" s="159"/>
      <c r="R17" s="162"/>
      <c r="S17" s="154"/>
      <c r="T17" s="154"/>
    </row>
    <row r="18" spans="1:20" ht="12.75">
      <c r="A18" s="15"/>
      <c r="F18" s="12"/>
      <c r="G18" s="12"/>
      <c r="H18" s="12"/>
      <c r="I18" s="12"/>
      <c r="J18" s="12"/>
      <c r="K18" s="12"/>
      <c r="L18" s="12"/>
      <c r="M18" s="154"/>
      <c r="N18" s="161">
        <f>+C8/$G$8</f>
        <v>0.21341153826185671</v>
      </c>
      <c r="O18" s="161">
        <f>+D8/$G$8</f>
        <v>0.20008654691882782</v>
      </c>
      <c r="P18" s="161">
        <f>+E8/$G$8</f>
        <v>0.11747978972236982</v>
      </c>
      <c r="Q18" s="161">
        <f>+F8/$G$8</f>
        <v>0.46902212509694563</v>
      </c>
      <c r="R18" s="162"/>
      <c r="S18" s="154"/>
      <c r="T18" s="154"/>
    </row>
    <row r="19" spans="1:20" ht="12.75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4"/>
      <c r="N19" s="154"/>
      <c r="O19" s="159"/>
      <c r="P19" s="159"/>
      <c r="Q19" s="159"/>
      <c r="R19" s="162"/>
      <c r="S19" s="154"/>
      <c r="T19" s="154"/>
    </row>
    <row r="20" spans="1:20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54"/>
      <c r="N20" s="154"/>
      <c r="O20" s="159"/>
      <c r="P20" s="159"/>
      <c r="Q20" s="159"/>
      <c r="R20" s="162"/>
      <c r="S20" s="154"/>
      <c r="T20" s="154"/>
    </row>
    <row r="21" spans="1:20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4"/>
      <c r="N21" s="154"/>
      <c r="O21" s="159"/>
      <c r="P21" s="159"/>
      <c r="Q21" s="159"/>
      <c r="R21" s="162"/>
      <c r="S21" s="154"/>
      <c r="T21" s="154"/>
    </row>
    <row r="22" spans="1:20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4"/>
      <c r="N22" s="154"/>
      <c r="O22" s="159"/>
      <c r="P22" s="159"/>
      <c r="Q22" s="159"/>
      <c r="R22" s="154"/>
      <c r="S22" s="154"/>
      <c r="T22" s="154"/>
    </row>
    <row r="23" spans="1:20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4"/>
      <c r="N23" s="154"/>
      <c r="O23" s="154"/>
      <c r="P23" s="154"/>
      <c r="Q23" s="154"/>
      <c r="R23" s="154"/>
      <c r="S23" s="154"/>
      <c r="T23" s="154"/>
    </row>
    <row r="24" spans="1:20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4"/>
      <c r="N24" s="154"/>
      <c r="O24" s="154"/>
      <c r="P24" s="154"/>
      <c r="Q24" s="154"/>
      <c r="R24" s="154"/>
      <c r="S24" s="154"/>
      <c r="T24" s="154"/>
    </row>
    <row r="25" spans="1:2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4"/>
      <c r="N25" s="154"/>
      <c r="O25" s="154"/>
      <c r="P25" s="154"/>
      <c r="Q25" s="154"/>
      <c r="R25" s="154"/>
      <c r="S25" s="154"/>
      <c r="T25" s="154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54"/>
      <c r="N26" s="154"/>
      <c r="O26" s="154"/>
      <c r="P26" s="154"/>
      <c r="Q26" s="154"/>
      <c r="R26" s="154"/>
      <c r="S26" s="154"/>
      <c r="T26" s="154"/>
    </row>
    <row r="27" spans="1:20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4"/>
      <c r="N27" s="154"/>
      <c r="O27" s="154"/>
      <c r="P27" s="154"/>
      <c r="Q27" s="154"/>
      <c r="R27" s="154"/>
      <c r="S27" s="154"/>
      <c r="T27" s="154"/>
    </row>
    <row r="28" spans="1:20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4"/>
      <c r="N28" s="154"/>
      <c r="O28" s="154"/>
      <c r="P28" s="154"/>
      <c r="Q28" s="154"/>
      <c r="R28" s="154"/>
      <c r="S28" s="154"/>
      <c r="T28" s="154"/>
    </row>
    <row r="29" spans="1:20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4"/>
      <c r="N29" s="154"/>
      <c r="O29" s="154"/>
      <c r="P29" s="154"/>
      <c r="Q29" s="154"/>
      <c r="R29" s="154"/>
      <c r="S29" s="154"/>
      <c r="T29" s="154"/>
    </row>
    <row r="30" spans="1:20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54"/>
      <c r="N30" s="154"/>
      <c r="O30" s="154"/>
      <c r="P30" s="154"/>
      <c r="Q30" s="154"/>
      <c r="R30" s="154"/>
      <c r="S30" s="154"/>
      <c r="T30" s="154"/>
    </row>
    <row r="31" spans="1:20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4"/>
      <c r="N31" s="154"/>
      <c r="O31" s="154"/>
      <c r="P31" s="154"/>
      <c r="Q31" s="154"/>
      <c r="R31" s="154"/>
      <c r="S31" s="154"/>
      <c r="T31" s="154"/>
    </row>
    <row r="32" spans="1:20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54"/>
      <c r="N32" s="154"/>
      <c r="O32" s="154"/>
      <c r="P32" s="154"/>
      <c r="Q32" s="154"/>
      <c r="R32" s="154"/>
      <c r="S32" s="154"/>
      <c r="T32" s="154"/>
    </row>
    <row r="33" spans="1:20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4"/>
      <c r="N33" s="154"/>
      <c r="O33" s="154"/>
      <c r="P33" s="154"/>
      <c r="Q33" s="154"/>
      <c r="R33" s="154"/>
      <c r="S33" s="154"/>
      <c r="T33" s="154"/>
    </row>
    <row r="34" spans="1:20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54"/>
      <c r="N34" s="154"/>
      <c r="O34" s="154"/>
      <c r="P34" s="154"/>
      <c r="Q34" s="154"/>
      <c r="R34" s="154"/>
      <c r="S34" s="154"/>
      <c r="T34" s="154"/>
    </row>
    <row r="35" spans="1:20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54"/>
      <c r="N35" s="154"/>
      <c r="O35" s="154"/>
      <c r="P35" s="154"/>
      <c r="Q35" s="154"/>
      <c r="R35" s="154"/>
      <c r="S35" s="154"/>
      <c r="T35" s="154"/>
    </row>
    <row r="36" spans="1:20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54"/>
      <c r="N36" s="154"/>
      <c r="O36" s="154"/>
      <c r="P36" s="154"/>
      <c r="Q36" s="154"/>
      <c r="R36" s="154"/>
      <c r="S36" s="154"/>
      <c r="T36" s="154"/>
    </row>
    <row r="37" spans="1:20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54"/>
      <c r="N37" s="154"/>
      <c r="O37" s="154"/>
      <c r="P37" s="154"/>
      <c r="Q37" s="154"/>
      <c r="R37" s="154"/>
      <c r="S37" s="154"/>
      <c r="T37" s="154"/>
    </row>
    <row r="38" spans="1:20" ht="12.75">
      <c r="A38" s="14" t="s">
        <v>11</v>
      </c>
      <c r="B38" s="14"/>
      <c r="C38" s="14"/>
      <c r="D38" s="12"/>
      <c r="E38" s="12"/>
      <c r="F38" s="12"/>
      <c r="G38" s="12"/>
      <c r="H38" s="12"/>
      <c r="I38" s="12"/>
      <c r="J38" s="12"/>
      <c r="K38" s="12"/>
      <c r="L38" s="12"/>
      <c r="M38" s="154"/>
      <c r="N38" s="154"/>
      <c r="O38" s="154"/>
      <c r="P38" s="154"/>
      <c r="Q38" s="154"/>
      <c r="R38" s="154"/>
      <c r="S38" s="154"/>
      <c r="T38" s="154"/>
    </row>
    <row r="39" spans="1:20" ht="12.75">
      <c r="A39" s="15"/>
      <c r="B39" s="15"/>
      <c r="C39" s="15"/>
      <c r="D39" s="38"/>
      <c r="E39" s="38"/>
      <c r="F39" s="38"/>
      <c r="G39" s="12"/>
      <c r="H39" s="12"/>
      <c r="I39" s="12"/>
      <c r="J39" s="12"/>
      <c r="K39" s="12"/>
      <c r="L39" s="12"/>
      <c r="M39" s="154"/>
      <c r="N39" s="154"/>
      <c r="O39" s="154"/>
      <c r="P39" s="154"/>
      <c r="Q39" s="154"/>
      <c r="R39" s="154"/>
      <c r="S39" s="154"/>
      <c r="T39" s="154"/>
    </row>
    <row r="40" spans="1:2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54"/>
      <c r="N40" s="154"/>
      <c r="O40" s="154"/>
      <c r="P40" s="154"/>
      <c r="Q40" s="154"/>
      <c r="R40" s="154"/>
      <c r="S40" s="154"/>
      <c r="T40" s="154"/>
    </row>
    <row r="41" spans="1:20" ht="19.5" customHeight="1">
      <c r="A41" s="15"/>
      <c r="B41" s="196" t="s">
        <v>3</v>
      </c>
      <c r="C41" s="197" t="s">
        <v>0</v>
      </c>
      <c r="D41" s="197" t="s">
        <v>0</v>
      </c>
      <c r="E41" s="198" t="s">
        <v>37</v>
      </c>
      <c r="F41" s="199" t="s">
        <v>0</v>
      </c>
      <c r="G41" s="221" t="s">
        <v>5</v>
      </c>
      <c r="H41" s="12"/>
      <c r="M41" s="154"/>
      <c r="N41" s="154"/>
      <c r="O41" s="154"/>
      <c r="P41" s="154"/>
      <c r="Q41" s="154"/>
      <c r="R41" s="154"/>
      <c r="S41" s="154"/>
      <c r="T41" s="154"/>
    </row>
    <row r="42" spans="1:20" ht="19.5" customHeight="1">
      <c r="A42" s="15"/>
      <c r="B42" s="200" t="s">
        <v>10</v>
      </c>
      <c r="C42" s="200" t="s">
        <v>35</v>
      </c>
      <c r="D42" s="200" t="s">
        <v>36</v>
      </c>
      <c r="E42" s="201" t="s">
        <v>4</v>
      </c>
      <c r="F42" s="202" t="s">
        <v>38</v>
      </c>
      <c r="G42" s="222"/>
      <c r="H42" s="12"/>
      <c r="M42" s="154"/>
      <c r="N42" s="155"/>
      <c r="O42" s="163" t="s">
        <v>39</v>
      </c>
      <c r="P42" s="163" t="s">
        <v>44</v>
      </c>
      <c r="Q42" s="163" t="s">
        <v>40</v>
      </c>
      <c r="R42" s="163" t="s">
        <v>41</v>
      </c>
      <c r="S42" s="163" t="s">
        <v>6</v>
      </c>
      <c r="T42" s="163" t="s">
        <v>29</v>
      </c>
    </row>
    <row r="43" spans="1:20" ht="12.75">
      <c r="A43" s="15"/>
      <c r="B43" s="39">
        <v>500</v>
      </c>
      <c r="C43" s="17">
        <v>2739.24</v>
      </c>
      <c r="D43" s="40">
        <v>142.76</v>
      </c>
      <c r="E43" s="17"/>
      <c r="F43" s="17"/>
      <c r="G43" s="41">
        <f>SUM(C43:F43)</f>
        <v>2882</v>
      </c>
      <c r="H43" s="12"/>
      <c r="M43" s="154"/>
      <c r="N43" s="164">
        <v>500</v>
      </c>
      <c r="O43" s="165">
        <f>+C43</f>
        <v>2739.24</v>
      </c>
      <c r="P43" s="165">
        <f>+D43</f>
        <v>142.76</v>
      </c>
      <c r="Q43" s="165">
        <f>+E43</f>
        <v>0</v>
      </c>
      <c r="R43" s="165">
        <f>+F43</f>
        <v>0</v>
      </c>
      <c r="S43" s="165">
        <f>+G43</f>
        <v>2882</v>
      </c>
      <c r="T43" s="166">
        <f>+S43/$S$49</f>
        <v>0.11231952101743241</v>
      </c>
    </row>
    <row r="44" spans="1:20" ht="12.75">
      <c r="A44" s="15"/>
      <c r="B44" s="39"/>
      <c r="C44" s="17"/>
      <c r="D44" s="17"/>
      <c r="E44" s="17"/>
      <c r="F44" s="17"/>
      <c r="G44" s="42">
        <f>+G43/$G$53</f>
        <v>0.11231952101743241</v>
      </c>
      <c r="H44" s="12"/>
      <c r="M44" s="154"/>
      <c r="N44" s="164">
        <v>220</v>
      </c>
      <c r="O44" s="165">
        <f>+C45</f>
        <v>2554.81</v>
      </c>
      <c r="P44" s="165">
        <f>+D45</f>
        <v>1891.9905100000003</v>
      </c>
      <c r="Q44" s="165">
        <f>+E45</f>
        <v>2583.3799999999997</v>
      </c>
      <c r="R44" s="165">
        <f>+F45</f>
        <v>3659.642999999998</v>
      </c>
      <c r="S44" s="165">
        <f>+G45</f>
        <v>10689.823509999998</v>
      </c>
      <c r="T44" s="166">
        <f>+S44/$S$49</f>
        <v>0.4166120251228619</v>
      </c>
    </row>
    <row r="45" spans="1:20" ht="12.75">
      <c r="A45" s="15"/>
      <c r="B45" s="39">
        <v>220</v>
      </c>
      <c r="C45" s="17">
        <v>2554.81</v>
      </c>
      <c r="D45" s="17">
        <v>1891.9905100000003</v>
      </c>
      <c r="E45" s="17">
        <v>2583.3799999999997</v>
      </c>
      <c r="F45" s="17">
        <v>3659.642999999998</v>
      </c>
      <c r="G45" s="41">
        <f>SUM(C45:F45)</f>
        <v>10689.823509999998</v>
      </c>
      <c r="H45" s="12"/>
      <c r="M45" s="154"/>
      <c r="N45" s="164">
        <v>138</v>
      </c>
      <c r="O45" s="165">
        <f>+C47</f>
        <v>122.53999999999999</v>
      </c>
      <c r="P45" s="165">
        <f>+D47</f>
        <v>620.468</v>
      </c>
      <c r="Q45" s="165">
        <f>+E47</f>
        <v>398.37</v>
      </c>
      <c r="R45" s="165">
        <f>+F47</f>
        <v>3244.6559</v>
      </c>
      <c r="S45" s="165">
        <f>+G47</f>
        <v>4386.0339</v>
      </c>
      <c r="T45" s="166">
        <f>+S45/$S$49</f>
        <v>0.17093588716662772</v>
      </c>
    </row>
    <row r="46" spans="1:20" ht="12.75">
      <c r="A46" s="15"/>
      <c r="B46" s="39"/>
      <c r="C46" s="17"/>
      <c r="D46" s="17"/>
      <c r="E46" s="17"/>
      <c r="F46" s="17"/>
      <c r="G46" s="42">
        <f>+G45/$G$53</f>
        <v>0.4166120251228619</v>
      </c>
      <c r="H46" s="12"/>
      <c r="M46" s="154"/>
      <c r="N46" s="167" t="s">
        <v>13</v>
      </c>
      <c r="O46" s="165">
        <f>+C49</f>
        <v>0</v>
      </c>
      <c r="P46" s="165">
        <f>+D49</f>
        <v>1581.9194</v>
      </c>
      <c r="Q46" s="165">
        <f>+E49</f>
        <v>0</v>
      </c>
      <c r="R46" s="165">
        <f>+F49</f>
        <v>3830.8996999999995</v>
      </c>
      <c r="S46" s="165">
        <f>+G49</f>
        <v>5412.8191</v>
      </c>
      <c r="T46" s="166">
        <f>+S46/$S$49</f>
        <v>0.21095254984941345</v>
      </c>
    </row>
    <row r="47" spans="1:20" ht="12.75">
      <c r="A47" s="15"/>
      <c r="B47" s="39">
        <v>138</v>
      </c>
      <c r="C47" s="17">
        <v>122.53999999999999</v>
      </c>
      <c r="D47" s="17">
        <v>620.468</v>
      </c>
      <c r="E47" s="17">
        <v>398.37</v>
      </c>
      <c r="F47" s="17">
        <v>3244.6559</v>
      </c>
      <c r="G47" s="41">
        <f>SUM(C47:F47)</f>
        <v>4386.0339</v>
      </c>
      <c r="H47" s="12"/>
      <c r="M47" s="154"/>
      <c r="N47" s="167" t="s">
        <v>7</v>
      </c>
      <c r="O47" s="165">
        <f>+C51</f>
        <v>0</v>
      </c>
      <c r="P47" s="165">
        <f>+D51</f>
        <v>1094.6210000000003</v>
      </c>
      <c r="Q47" s="165">
        <f>+E51</f>
        <v>0</v>
      </c>
      <c r="R47" s="165">
        <f>+F51</f>
        <v>1193.6438200000002</v>
      </c>
      <c r="S47" s="165">
        <f>+G51</f>
        <v>2288.2648200000003</v>
      </c>
      <c r="T47" s="166">
        <f>+S47/$S$49</f>
        <v>0.08918001684366456</v>
      </c>
    </row>
    <row r="48" spans="1:20" ht="12.75">
      <c r="A48" s="15"/>
      <c r="B48" s="39"/>
      <c r="C48" s="17"/>
      <c r="D48" s="17"/>
      <c r="E48" s="17"/>
      <c r="F48" s="17"/>
      <c r="G48" s="42">
        <f>+G47/$G$53</f>
        <v>0.17093588716662772</v>
      </c>
      <c r="H48" s="12"/>
      <c r="M48" s="154"/>
      <c r="N48" s="155"/>
      <c r="O48" s="155"/>
      <c r="P48" s="155"/>
      <c r="Q48" s="155"/>
      <c r="R48" s="155"/>
      <c r="S48" s="155"/>
      <c r="T48" s="155"/>
    </row>
    <row r="49" spans="1:20" ht="12.75">
      <c r="A49" s="15"/>
      <c r="B49" s="43" t="s">
        <v>13</v>
      </c>
      <c r="C49" s="17"/>
      <c r="D49" s="17">
        <v>1581.9194</v>
      </c>
      <c r="E49" s="17"/>
      <c r="F49" s="17">
        <v>3830.8996999999995</v>
      </c>
      <c r="G49" s="41">
        <f>SUM(C49:F49)</f>
        <v>5412.8191</v>
      </c>
      <c r="H49" s="12"/>
      <c r="M49" s="154"/>
      <c r="N49" s="155" t="s">
        <v>6</v>
      </c>
      <c r="O49" s="165">
        <f>SUM(O43:O48)</f>
        <v>5416.589999999999</v>
      </c>
      <c r="P49" s="165">
        <f>SUM(P43:P48)</f>
        <v>5331.7589100000005</v>
      </c>
      <c r="Q49" s="165">
        <f>SUM(Q43:Q48)</f>
        <v>2981.7499999999995</v>
      </c>
      <c r="R49" s="165">
        <f>SUM(R43:R48)</f>
        <v>11928.842419999997</v>
      </c>
      <c r="S49" s="165">
        <f>SUM(O49:R49)</f>
        <v>25658.941329999998</v>
      </c>
      <c r="T49" s="155"/>
    </row>
    <row r="50" spans="1:20" ht="12.75">
      <c r="A50" s="15"/>
      <c r="B50" s="39"/>
      <c r="C50" s="18"/>
      <c r="D50" s="18"/>
      <c r="E50" s="18"/>
      <c r="F50" s="17"/>
      <c r="G50" s="42">
        <f>+G49/$G$53</f>
        <v>0.21095254984941345</v>
      </c>
      <c r="H50" s="12"/>
      <c r="M50" s="154"/>
      <c r="N50" s="154"/>
      <c r="O50" s="154"/>
      <c r="P50" s="154"/>
      <c r="Q50" s="154"/>
      <c r="R50" s="154"/>
      <c r="S50" s="154"/>
      <c r="T50" s="154"/>
    </row>
    <row r="51" spans="1:20" ht="12.75">
      <c r="A51" s="15"/>
      <c r="B51" s="39" t="s">
        <v>7</v>
      </c>
      <c r="C51" s="18"/>
      <c r="D51" s="18">
        <v>1094.6210000000003</v>
      </c>
      <c r="E51" s="18"/>
      <c r="F51" s="17">
        <v>1193.6438200000002</v>
      </c>
      <c r="G51" s="41">
        <f>SUM(C51:F51)</f>
        <v>2288.2648200000003</v>
      </c>
      <c r="H51" s="12"/>
      <c r="M51" s="154"/>
      <c r="N51" s="154"/>
      <c r="O51" s="154"/>
      <c r="P51" s="154"/>
      <c r="Q51" s="161"/>
      <c r="R51" s="161"/>
      <c r="S51" s="154"/>
      <c r="T51" s="154"/>
    </row>
    <row r="52" spans="1:20" ht="13.5" thickBot="1">
      <c r="A52" s="15"/>
      <c r="B52" s="44"/>
      <c r="C52" s="44"/>
      <c r="D52" s="44"/>
      <c r="E52" s="45"/>
      <c r="F52" s="46"/>
      <c r="G52" s="47">
        <f>+G51/$G$53</f>
        <v>0.08918001684366456</v>
      </c>
      <c r="H52" s="12"/>
      <c r="M52" s="154"/>
      <c r="N52" s="154"/>
      <c r="O52" s="154"/>
      <c r="P52" s="154"/>
      <c r="Q52" s="161"/>
      <c r="R52" s="161"/>
      <c r="S52" s="154"/>
      <c r="T52" s="154"/>
    </row>
    <row r="53" spans="1:20" ht="15.75" thickTop="1">
      <c r="A53" s="15"/>
      <c r="B53" s="29" t="s">
        <v>5</v>
      </c>
      <c r="C53" s="48">
        <f>SUM(C43:C52)</f>
        <v>5416.589999999999</v>
      </c>
      <c r="D53" s="48">
        <f>SUM(D43:D52)</f>
        <v>5331.7589100000005</v>
      </c>
      <c r="E53" s="48">
        <f>SUM(E43:E52)</f>
        <v>2981.7499999999995</v>
      </c>
      <c r="F53" s="48">
        <f>SUM(F43:F52)</f>
        <v>11928.842419999997</v>
      </c>
      <c r="G53" s="49">
        <f>SUM(C53:F53)</f>
        <v>25658.941329999998</v>
      </c>
      <c r="H53" s="12"/>
      <c r="M53" s="154"/>
      <c r="N53" s="154"/>
      <c r="O53" s="154"/>
      <c r="P53" s="154"/>
      <c r="Q53" s="161"/>
      <c r="R53" s="161"/>
      <c r="S53" s="154"/>
      <c r="T53" s="154"/>
    </row>
    <row r="54" spans="1:20" ht="12.75">
      <c r="A54" s="15"/>
      <c r="B54" s="50"/>
      <c r="C54" s="34">
        <f>+C53/$G$53</f>
        <v>0.2110995122650292</v>
      </c>
      <c r="D54" s="34">
        <f>+D53/$G$53</f>
        <v>0.2077934097680873</v>
      </c>
      <c r="E54" s="34">
        <f>+E53/$G$53</f>
        <v>0.1162070547514674</v>
      </c>
      <c r="F54" s="51">
        <f>+F53/G53</f>
        <v>0.46490002321541607</v>
      </c>
      <c r="G54" s="52"/>
      <c r="H54" s="12"/>
      <c r="M54" s="154"/>
      <c r="N54" s="154"/>
      <c r="O54" s="154"/>
      <c r="P54" s="154"/>
      <c r="Q54" s="168"/>
      <c r="R54" s="161"/>
      <c r="S54" s="154"/>
      <c r="T54" s="154"/>
    </row>
    <row r="55" spans="1:20" ht="12.75">
      <c r="A55" s="1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54"/>
      <c r="N55" s="154"/>
      <c r="O55" s="154"/>
      <c r="P55" s="154"/>
      <c r="Q55" s="161"/>
      <c r="R55" s="161"/>
      <c r="S55" s="154"/>
      <c r="T55" s="154"/>
    </row>
    <row r="56" spans="1:20" ht="12.75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54"/>
      <c r="N56" s="154"/>
      <c r="O56" s="154"/>
      <c r="P56" s="154"/>
      <c r="Q56" s="161"/>
      <c r="R56" s="161"/>
      <c r="S56" s="154"/>
      <c r="T56" s="154"/>
    </row>
    <row r="57" spans="1:20" ht="12.75">
      <c r="A57" s="1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4"/>
      <c r="N57" s="154"/>
      <c r="O57" s="154"/>
      <c r="P57" s="154"/>
      <c r="Q57" s="161"/>
      <c r="R57" s="161"/>
      <c r="S57" s="154"/>
      <c r="T57" s="154"/>
    </row>
    <row r="58" spans="1:20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4"/>
      <c r="N58" s="154"/>
      <c r="O58" s="154"/>
      <c r="P58" s="154"/>
      <c r="Q58" s="154"/>
      <c r="R58" s="154"/>
      <c r="S58" s="154"/>
      <c r="T58" s="154"/>
    </row>
    <row r="59" spans="1:20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4"/>
      <c r="N59" s="154"/>
      <c r="O59" s="154"/>
      <c r="P59" s="154"/>
      <c r="Q59" s="154"/>
      <c r="R59" s="154"/>
      <c r="S59" s="154"/>
      <c r="T59" s="154"/>
    </row>
    <row r="60" spans="1:20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54"/>
      <c r="N60" s="154"/>
      <c r="O60" s="154"/>
      <c r="P60" s="154"/>
      <c r="Q60" s="154"/>
      <c r="R60" s="154"/>
      <c r="S60" s="154"/>
      <c r="T60" s="154"/>
    </row>
    <row r="61" spans="1:20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54"/>
      <c r="N61" s="154"/>
      <c r="O61" s="154"/>
      <c r="P61" s="154"/>
      <c r="Q61" s="154"/>
      <c r="R61" s="154"/>
      <c r="S61" s="154"/>
      <c r="T61" s="154"/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54"/>
      <c r="N62" s="154"/>
      <c r="O62" s="154"/>
      <c r="P62" s="154"/>
      <c r="Q62" s="154"/>
      <c r="R62" s="154"/>
      <c r="S62" s="154"/>
      <c r="T62" s="154"/>
    </row>
    <row r="63" spans="1:20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54"/>
      <c r="N63" s="154"/>
      <c r="O63" s="154"/>
      <c r="P63" s="154"/>
      <c r="Q63" s="154"/>
      <c r="R63" s="154"/>
      <c r="S63" s="154"/>
      <c r="T63" s="154"/>
    </row>
    <row r="64" spans="1:20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54"/>
      <c r="N64" s="154"/>
      <c r="O64" s="154"/>
      <c r="P64" s="154"/>
      <c r="Q64" s="154"/>
      <c r="R64" s="154"/>
      <c r="S64" s="154"/>
      <c r="T64" s="154"/>
    </row>
    <row r="65" spans="1:20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4"/>
      <c r="N65" s="154"/>
      <c r="O65" s="154"/>
      <c r="P65" s="154"/>
      <c r="Q65" s="154"/>
      <c r="R65" s="154"/>
      <c r="S65" s="154"/>
      <c r="T65" s="154"/>
    </row>
    <row r="66" spans="1:20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4"/>
      <c r="N66" s="154"/>
      <c r="O66" s="154"/>
      <c r="P66" s="154"/>
      <c r="Q66" s="154"/>
      <c r="R66" s="154"/>
      <c r="S66" s="154"/>
      <c r="T66" s="154"/>
    </row>
    <row r="67" spans="1:20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54"/>
      <c r="N67" s="154"/>
      <c r="O67" s="154"/>
      <c r="P67" s="154"/>
      <c r="Q67" s="154"/>
      <c r="R67" s="154"/>
      <c r="S67" s="154"/>
      <c r="T67" s="154"/>
    </row>
    <row r="68" spans="1:20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54"/>
      <c r="N68" s="154"/>
      <c r="O68" s="154"/>
      <c r="P68" s="154"/>
      <c r="Q68" s="154"/>
      <c r="R68" s="154"/>
      <c r="S68" s="154"/>
      <c r="T68" s="154"/>
    </row>
    <row r="69" spans="1:20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54"/>
      <c r="N69" s="154"/>
      <c r="O69" s="154"/>
      <c r="P69" s="154"/>
      <c r="Q69" s="154"/>
      <c r="R69" s="154"/>
      <c r="S69" s="154"/>
      <c r="T69" s="154"/>
    </row>
    <row r="70" spans="1:20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54"/>
      <c r="N70" s="154"/>
      <c r="O70" s="154"/>
      <c r="P70" s="154"/>
      <c r="Q70" s="154"/>
      <c r="R70" s="154"/>
      <c r="S70" s="154"/>
      <c r="T70" s="154"/>
    </row>
    <row r="71" spans="1:20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54"/>
      <c r="N71" s="154"/>
      <c r="O71" s="154"/>
      <c r="P71" s="154"/>
      <c r="Q71" s="154"/>
      <c r="R71" s="154"/>
      <c r="S71" s="154"/>
      <c r="T71" s="154"/>
    </row>
    <row r="72" spans="1:20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54"/>
      <c r="N72" s="154"/>
      <c r="O72" s="154"/>
      <c r="P72" s="154"/>
      <c r="Q72" s="154"/>
      <c r="R72" s="154"/>
      <c r="S72" s="154"/>
      <c r="T72" s="154"/>
    </row>
    <row r="73" spans="1:20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54"/>
      <c r="N73" s="154"/>
      <c r="O73" s="154"/>
      <c r="P73" s="154"/>
      <c r="Q73" s="154"/>
      <c r="R73" s="154"/>
      <c r="S73" s="154"/>
      <c r="T73" s="154"/>
    </row>
    <row r="74" spans="1:20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54"/>
      <c r="N74" s="154"/>
      <c r="O74" s="154"/>
      <c r="P74" s="154"/>
      <c r="Q74" s="154"/>
      <c r="R74" s="154"/>
      <c r="S74" s="154"/>
      <c r="T74" s="154"/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54"/>
      <c r="N75" s="154"/>
      <c r="O75" s="154"/>
      <c r="P75" s="154"/>
      <c r="Q75" s="154"/>
      <c r="R75" s="154"/>
      <c r="S75" s="154"/>
      <c r="T75" s="154"/>
    </row>
    <row r="76" spans="1:20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54"/>
      <c r="N76" s="154"/>
      <c r="O76" s="154"/>
      <c r="P76" s="154"/>
      <c r="Q76" s="154"/>
      <c r="R76" s="154"/>
      <c r="S76" s="154"/>
      <c r="T76" s="154"/>
    </row>
    <row r="77" spans="1:20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54"/>
      <c r="N77" s="154"/>
      <c r="O77" s="154"/>
      <c r="P77" s="154"/>
      <c r="Q77" s="154"/>
      <c r="R77" s="154"/>
      <c r="S77" s="154"/>
      <c r="T77" s="154"/>
    </row>
    <row r="78" spans="1:20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54"/>
      <c r="N78" s="154"/>
      <c r="O78" s="154"/>
      <c r="P78" s="154"/>
      <c r="Q78" s="154"/>
      <c r="R78" s="154"/>
      <c r="S78" s="154"/>
      <c r="T78" s="154"/>
    </row>
    <row r="79" spans="1:20" ht="12.75">
      <c r="A79" s="12"/>
      <c r="B79" s="12"/>
      <c r="C79" s="12"/>
      <c r="D79" s="12"/>
      <c r="E79" s="12"/>
      <c r="F79" s="12"/>
      <c r="G79" s="12"/>
      <c r="H79" s="12"/>
      <c r="I79" s="12"/>
      <c r="J79" s="53"/>
      <c r="K79" s="53"/>
      <c r="L79" s="53"/>
      <c r="M79" s="159"/>
      <c r="N79" s="154"/>
      <c r="O79" s="154"/>
      <c r="P79" s="154"/>
      <c r="Q79" s="154"/>
      <c r="R79" s="154"/>
      <c r="S79" s="154"/>
      <c r="T79" s="154"/>
    </row>
    <row r="80" spans="1:20" ht="12.75">
      <c r="A80" s="14" t="s">
        <v>12</v>
      </c>
      <c r="B80" s="14"/>
      <c r="C80" s="14"/>
      <c r="D80" s="12"/>
      <c r="E80" s="12"/>
      <c r="F80" s="12"/>
      <c r="G80" s="12"/>
      <c r="H80" s="12"/>
      <c r="I80" s="12"/>
      <c r="J80" s="53"/>
      <c r="K80" s="53"/>
      <c r="L80" s="53"/>
      <c r="M80" s="159"/>
      <c r="N80" s="154"/>
      <c r="O80" s="154"/>
      <c r="P80" s="154"/>
      <c r="Q80" s="154"/>
      <c r="R80" s="154"/>
      <c r="S80" s="154"/>
      <c r="T80" s="154"/>
    </row>
    <row r="81" spans="1:20" ht="12.75">
      <c r="A81" s="14"/>
      <c r="B81" s="14"/>
      <c r="C81" s="14"/>
      <c r="D81" s="12"/>
      <c r="E81" s="12"/>
      <c r="F81" s="12"/>
      <c r="G81" s="12"/>
      <c r="H81" s="12"/>
      <c r="I81" s="12"/>
      <c r="J81" s="53"/>
      <c r="K81" s="53"/>
      <c r="L81" s="53"/>
      <c r="M81" s="159"/>
      <c r="N81" s="154"/>
      <c r="O81" s="154"/>
      <c r="P81" s="154"/>
      <c r="Q81" s="154"/>
      <c r="R81" s="154"/>
      <c r="S81" s="154"/>
      <c r="T81" s="154"/>
    </row>
    <row r="82" spans="1:20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54"/>
      <c r="N82" s="154"/>
      <c r="O82" s="154"/>
      <c r="P82" s="154"/>
      <c r="Q82" s="154"/>
      <c r="R82" s="154"/>
      <c r="S82" s="154"/>
      <c r="T82" s="154"/>
    </row>
    <row r="83" spans="1:20" ht="15" customHeight="1">
      <c r="A83" s="12"/>
      <c r="B83" s="12"/>
      <c r="C83" s="203" t="s">
        <v>8</v>
      </c>
      <c r="D83" s="219" t="s">
        <v>1</v>
      </c>
      <c r="E83" s="225" t="s">
        <v>2</v>
      </c>
      <c r="F83" s="223" t="s">
        <v>5</v>
      </c>
      <c r="G83" s="12"/>
      <c r="H83" s="12"/>
      <c r="I83" s="12"/>
      <c r="J83" s="12"/>
      <c r="K83" s="12"/>
      <c r="L83" s="12"/>
      <c r="M83" s="154"/>
      <c r="N83" s="154"/>
      <c r="O83" s="154"/>
      <c r="P83" s="154"/>
      <c r="Q83" s="154"/>
      <c r="R83" s="154"/>
      <c r="S83" s="154"/>
      <c r="T83" s="154"/>
    </row>
    <row r="84" spans="1:20" ht="15" customHeight="1">
      <c r="A84" s="12"/>
      <c r="B84" s="12"/>
      <c r="C84" s="204" t="s">
        <v>10</v>
      </c>
      <c r="D84" s="220"/>
      <c r="E84" s="226"/>
      <c r="F84" s="224"/>
      <c r="G84" s="69"/>
      <c r="H84" s="69"/>
      <c r="I84" s="69"/>
      <c r="J84" s="69"/>
      <c r="K84" s="69"/>
      <c r="L84" s="69"/>
      <c r="M84" s="169"/>
      <c r="N84" s="154"/>
      <c r="O84" s="155"/>
      <c r="P84" s="173" t="s">
        <v>6</v>
      </c>
      <c r="Q84" s="173" t="s">
        <v>29</v>
      </c>
      <c r="R84" s="154"/>
      <c r="S84" s="154"/>
      <c r="T84" s="154"/>
    </row>
    <row r="85" spans="1:20" ht="12.75">
      <c r="A85" s="12"/>
      <c r="B85" s="12"/>
      <c r="C85" s="54">
        <v>500</v>
      </c>
      <c r="D85" s="55">
        <v>2882</v>
      </c>
      <c r="E85" s="17"/>
      <c r="F85" s="41">
        <f>+SUM(D85:E85)</f>
        <v>2882</v>
      </c>
      <c r="G85" s="69"/>
      <c r="H85" s="69"/>
      <c r="I85" s="53"/>
      <c r="J85" s="53"/>
      <c r="K85" s="53"/>
      <c r="L85" s="53"/>
      <c r="M85" s="159"/>
      <c r="N85" s="154"/>
      <c r="O85" s="155" t="s">
        <v>1</v>
      </c>
      <c r="P85" s="174">
        <f>+D95</f>
        <v>25380.96133000001</v>
      </c>
      <c r="Q85" s="175">
        <f>+P85/P87</f>
        <v>0.9891663496001298</v>
      </c>
      <c r="R85" s="154"/>
      <c r="S85" s="154"/>
      <c r="T85" s="154"/>
    </row>
    <row r="86" spans="1:20" ht="12.75">
      <c r="A86" s="12"/>
      <c r="B86" s="12"/>
      <c r="C86" s="39"/>
      <c r="D86" s="17"/>
      <c r="E86" s="17"/>
      <c r="F86" s="42">
        <f>+F85/$F$95</f>
        <v>0.11231952101743237</v>
      </c>
      <c r="G86" s="69"/>
      <c r="H86" s="69"/>
      <c r="I86" s="58"/>
      <c r="J86" s="58"/>
      <c r="K86" s="58"/>
      <c r="L86" s="58"/>
      <c r="M86" s="170"/>
      <c r="N86" s="154"/>
      <c r="O86" s="155" t="s">
        <v>2</v>
      </c>
      <c r="P86" s="174">
        <f>+E95</f>
        <v>277.98</v>
      </c>
      <c r="Q86" s="175">
        <f>+P86/P87</f>
        <v>0.010833650399870177</v>
      </c>
      <c r="R86" s="154"/>
      <c r="S86" s="154"/>
      <c r="T86" s="154"/>
    </row>
    <row r="87" spans="1:20" ht="12.75">
      <c r="A87" s="12"/>
      <c r="B87" s="12"/>
      <c r="C87" s="39">
        <v>220</v>
      </c>
      <c r="D87" s="17">
        <v>10689.823510000006</v>
      </c>
      <c r="E87" s="17"/>
      <c r="F87" s="41">
        <f>+SUM(D87:E87)</f>
        <v>10689.823510000006</v>
      </c>
      <c r="G87" s="69"/>
      <c r="H87" s="69"/>
      <c r="I87" s="59"/>
      <c r="J87" s="59"/>
      <c r="K87" s="59"/>
      <c r="L87" s="59"/>
      <c r="M87" s="171"/>
      <c r="N87" s="154"/>
      <c r="O87" s="155" t="s">
        <v>6</v>
      </c>
      <c r="P87" s="174">
        <f>SUM(P85:P86)</f>
        <v>25658.94133000001</v>
      </c>
      <c r="Q87" s="155"/>
      <c r="R87" s="154"/>
      <c r="S87" s="154"/>
      <c r="T87" s="154"/>
    </row>
    <row r="88" spans="1:20" ht="12.75">
      <c r="A88" s="12"/>
      <c r="B88" s="12"/>
      <c r="C88" s="39"/>
      <c r="D88" s="17"/>
      <c r="E88" s="17"/>
      <c r="F88" s="42">
        <f>+F87/$F$95</f>
        <v>0.416612025122862</v>
      </c>
      <c r="G88" s="69"/>
      <c r="H88" s="69"/>
      <c r="I88" s="58"/>
      <c r="J88" s="58"/>
      <c r="K88" s="58"/>
      <c r="L88" s="58"/>
      <c r="M88" s="170"/>
      <c r="N88" s="154"/>
      <c r="O88" s="154"/>
      <c r="P88" s="154"/>
      <c r="Q88" s="154"/>
      <c r="R88" s="154"/>
      <c r="S88" s="154"/>
      <c r="T88" s="154"/>
    </row>
    <row r="89" spans="1:20" ht="12.75">
      <c r="A89" s="12"/>
      <c r="B89" s="12"/>
      <c r="C89" s="39">
        <v>138</v>
      </c>
      <c r="D89" s="17">
        <v>4386.033900000001</v>
      </c>
      <c r="E89" s="17"/>
      <c r="F89" s="41">
        <f>+SUM(D89:E89)</f>
        <v>4386.033900000001</v>
      </c>
      <c r="G89" s="69"/>
      <c r="H89" s="69"/>
      <c r="I89" s="59"/>
      <c r="J89" s="59"/>
      <c r="K89" s="59"/>
      <c r="L89" s="59"/>
      <c r="M89" s="171"/>
      <c r="N89" s="154"/>
      <c r="O89" s="154"/>
      <c r="P89" s="154"/>
      <c r="Q89" s="154"/>
      <c r="R89" s="154"/>
      <c r="S89" s="154"/>
      <c r="T89" s="154"/>
    </row>
    <row r="90" spans="1:20" ht="12.75">
      <c r="A90" s="12"/>
      <c r="B90" s="12"/>
      <c r="C90" s="39"/>
      <c r="D90" s="17"/>
      <c r="E90" s="17"/>
      <c r="F90" s="42">
        <f>+F89/$F$95</f>
        <v>0.1709358871666277</v>
      </c>
      <c r="G90" s="69"/>
      <c r="H90" s="69"/>
      <c r="I90" s="58"/>
      <c r="J90" s="58"/>
      <c r="K90" s="58"/>
      <c r="L90" s="58"/>
      <c r="M90" s="170"/>
      <c r="N90" s="154"/>
      <c r="O90" s="172"/>
      <c r="P90" s="172"/>
      <c r="Q90" s="154"/>
      <c r="R90" s="154"/>
      <c r="S90" s="154"/>
      <c r="T90" s="154"/>
    </row>
    <row r="91" spans="1:20" ht="12.75">
      <c r="A91" s="12"/>
      <c r="B91" s="12"/>
      <c r="C91" s="43" t="s">
        <v>13</v>
      </c>
      <c r="D91" s="17">
        <v>5412.819100000001</v>
      </c>
      <c r="E91" s="17"/>
      <c r="F91" s="41">
        <f>+SUM(D91:E91)</f>
        <v>5412.819100000001</v>
      </c>
      <c r="G91" s="69"/>
      <c r="H91" s="69"/>
      <c r="I91" s="59"/>
      <c r="J91" s="59"/>
      <c r="K91" s="59"/>
      <c r="L91" s="59"/>
      <c r="M91" s="171"/>
      <c r="N91" s="154"/>
      <c r="O91" s="154"/>
      <c r="P91" s="154"/>
      <c r="Q91" s="154"/>
      <c r="R91" s="154"/>
      <c r="S91" s="154"/>
      <c r="T91" s="154"/>
    </row>
    <row r="92" spans="1:13" ht="12.75">
      <c r="A92" s="12"/>
      <c r="B92" s="12"/>
      <c r="C92" s="39"/>
      <c r="D92" s="17"/>
      <c r="E92" s="17"/>
      <c r="F92" s="42">
        <f>+F91/$F$95</f>
        <v>0.2109525498494134</v>
      </c>
      <c r="G92" s="69"/>
      <c r="H92" s="69"/>
      <c r="I92" s="58"/>
      <c r="J92" s="58"/>
      <c r="K92" s="58"/>
      <c r="L92" s="58"/>
      <c r="M92" s="58"/>
    </row>
    <row r="93" spans="1:13" ht="12.75">
      <c r="A93" s="12"/>
      <c r="B93" s="12"/>
      <c r="C93" s="39" t="s">
        <v>7</v>
      </c>
      <c r="D93" s="17">
        <v>2010.28482</v>
      </c>
      <c r="E93" s="17">
        <v>277.98</v>
      </c>
      <c r="F93" s="41">
        <f>+SUM(D93:E93)</f>
        <v>2288.2648200000003</v>
      </c>
      <c r="G93" s="69"/>
      <c r="H93" s="69"/>
      <c r="I93" s="59"/>
      <c r="J93" s="59"/>
      <c r="K93" s="59"/>
      <c r="L93" s="59"/>
      <c r="M93" s="59"/>
    </row>
    <row r="94" spans="1:13" ht="13.5" thickBot="1">
      <c r="A94" s="12"/>
      <c r="B94" s="12"/>
      <c r="C94" s="60"/>
      <c r="D94" s="56"/>
      <c r="E94" s="61"/>
      <c r="F94" s="42">
        <f>+F93/$F$95</f>
        <v>0.08918001684366451</v>
      </c>
      <c r="G94" s="57"/>
      <c r="H94" s="57"/>
      <c r="I94" s="62"/>
      <c r="J94" s="62"/>
      <c r="K94" s="62"/>
      <c r="L94" s="62"/>
      <c r="M94" s="62"/>
    </row>
    <row r="95" spans="1:13" ht="15.75" thickTop="1">
      <c r="A95" s="12"/>
      <c r="B95" s="12"/>
      <c r="C95" s="63" t="s">
        <v>5</v>
      </c>
      <c r="D95" s="64">
        <f>+SUM(D85:D94)</f>
        <v>25380.96133000001</v>
      </c>
      <c r="E95" s="64">
        <f>+SUM(E85:E94)</f>
        <v>277.98</v>
      </c>
      <c r="F95" s="65">
        <f>+SUM(D95:E95)</f>
        <v>25658.94133000001</v>
      </c>
      <c r="G95" s="66"/>
      <c r="H95" s="67"/>
      <c r="I95" s="67"/>
      <c r="J95" s="67"/>
      <c r="K95" s="67"/>
      <c r="L95" s="67"/>
      <c r="M95" s="67"/>
    </row>
    <row r="96" spans="1:13" ht="12.75">
      <c r="A96" s="12"/>
      <c r="B96" s="12"/>
      <c r="C96" s="33"/>
      <c r="D96" s="34">
        <f>+D95/F95</f>
        <v>0.9891663496001298</v>
      </c>
      <c r="E96" s="51">
        <f>+E95/F95</f>
        <v>0.010833650399870177</v>
      </c>
      <c r="F96" s="68"/>
      <c r="G96" s="12"/>
      <c r="H96" s="12"/>
      <c r="I96" s="12"/>
      <c r="J96" s="12"/>
      <c r="K96" s="12"/>
      <c r="L96" s="12"/>
      <c r="M96" s="12"/>
    </row>
    <row r="97" spans="1:1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37" t="s">
        <v>46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</sheetData>
  <sheetProtection/>
  <mergeCells count="5">
    <mergeCell ref="D83:D84"/>
    <mergeCell ref="G41:G42"/>
    <mergeCell ref="G6:G7"/>
    <mergeCell ref="F83:F84"/>
    <mergeCell ref="E83:E84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65" r:id="rId2"/>
  <rowBreaks count="1" manualBreakCount="1">
    <brk id="7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Normal="80" zoomScaleSheetLayoutView="100" workbookViewId="0" topLeftCell="A1">
      <selection activeCell="E10" sqref="E10"/>
    </sheetView>
  </sheetViews>
  <sheetFormatPr defaultColWidth="11.421875" defaultRowHeight="12.75"/>
  <cols>
    <col min="1" max="1" width="4.7109375" style="0" customWidth="1"/>
    <col min="2" max="2" width="18.140625" style="0" customWidth="1"/>
    <col min="3" max="7" width="18.00390625" style="0" customWidth="1"/>
    <col min="8" max="8" width="6.57421875" style="0" customWidth="1"/>
    <col min="9" max="9" width="9.421875" style="0" customWidth="1"/>
    <col min="10" max="10" width="12.7109375" style="0" customWidth="1"/>
    <col min="11" max="11" width="12.7109375" style="0" bestFit="1" customWidth="1"/>
  </cols>
  <sheetData>
    <row r="1" spans="1:9" ht="20.25">
      <c r="A1" s="101" t="s">
        <v>97</v>
      </c>
      <c r="B1" s="70"/>
      <c r="C1" s="70"/>
      <c r="D1" s="71"/>
      <c r="E1" s="12"/>
      <c r="F1" s="12"/>
      <c r="G1" s="12"/>
      <c r="H1" s="12"/>
      <c r="I1" s="12"/>
    </row>
    <row r="2" spans="1:9" ht="20.25">
      <c r="A2" s="70"/>
      <c r="B2" s="70"/>
      <c r="C2" s="70"/>
      <c r="D2" s="71"/>
      <c r="E2" s="12"/>
      <c r="F2" s="12"/>
      <c r="G2" s="12"/>
      <c r="H2" s="12"/>
      <c r="I2" s="12"/>
    </row>
    <row r="3" spans="1:9" ht="12.75">
      <c r="A3" s="129" t="s">
        <v>14</v>
      </c>
      <c r="B3" s="67"/>
      <c r="C3" s="67"/>
      <c r="D3" s="67"/>
      <c r="E3" s="67"/>
      <c r="F3" s="67"/>
      <c r="G3" s="12"/>
      <c r="H3" s="12"/>
      <c r="I3" s="12"/>
    </row>
    <row r="4" spans="1:9" ht="12.75">
      <c r="A4" s="67"/>
      <c r="B4" s="72"/>
      <c r="C4" s="72"/>
      <c r="D4" s="72"/>
      <c r="E4" s="72"/>
      <c r="F4" s="72"/>
      <c r="G4" s="12"/>
      <c r="H4" s="12"/>
      <c r="I4" s="12"/>
    </row>
    <row r="5" spans="1:9" ht="14.25" customHeight="1">
      <c r="A5" s="67"/>
      <c r="B5" s="205" t="s">
        <v>9</v>
      </c>
      <c r="C5" s="205" t="s">
        <v>0</v>
      </c>
      <c r="D5" s="205" t="s">
        <v>0</v>
      </c>
      <c r="E5" s="205" t="s">
        <v>37</v>
      </c>
      <c r="F5" s="206" t="s">
        <v>0</v>
      </c>
      <c r="G5" s="207" t="s">
        <v>5</v>
      </c>
      <c r="H5" s="12"/>
      <c r="I5" s="12"/>
    </row>
    <row r="6" spans="1:15" ht="14.25" customHeight="1">
      <c r="A6" s="67"/>
      <c r="B6" s="208" t="s">
        <v>10</v>
      </c>
      <c r="C6" s="208" t="s">
        <v>35</v>
      </c>
      <c r="D6" s="208" t="s">
        <v>36</v>
      </c>
      <c r="E6" s="208" t="s">
        <v>4</v>
      </c>
      <c r="F6" s="209" t="s">
        <v>38</v>
      </c>
      <c r="G6" s="210"/>
      <c r="H6" s="12"/>
      <c r="I6" s="12"/>
      <c r="J6" s="121"/>
      <c r="K6" s="122" t="s">
        <v>47</v>
      </c>
      <c r="L6" s="122" t="s">
        <v>48</v>
      </c>
      <c r="M6" s="123" t="s">
        <v>49</v>
      </c>
      <c r="N6" s="123" t="s">
        <v>50</v>
      </c>
      <c r="O6" s="123" t="s">
        <v>5</v>
      </c>
    </row>
    <row r="7" spans="1:15" ht="14.25" customHeight="1">
      <c r="A7" s="67"/>
      <c r="B7" s="73"/>
      <c r="C7" s="73"/>
      <c r="D7" s="73"/>
      <c r="E7" s="73"/>
      <c r="F7" s="74"/>
      <c r="G7" s="75"/>
      <c r="H7" s="12"/>
      <c r="I7" s="12"/>
      <c r="J7" s="124" t="s">
        <v>1</v>
      </c>
      <c r="K7" s="125">
        <v>4296.629999999999</v>
      </c>
      <c r="L7" s="125">
        <v>4445.1689099999985</v>
      </c>
      <c r="M7" s="125">
        <v>2685.4899999999993</v>
      </c>
      <c r="N7" s="125">
        <v>11782.87242000001</v>
      </c>
      <c r="O7" s="126">
        <f>K7+L7+M7+N7</f>
        <v>23210.16133000001</v>
      </c>
    </row>
    <row r="8" spans="1:15" ht="14.25" customHeight="1">
      <c r="A8" s="67"/>
      <c r="B8" s="39">
        <v>500</v>
      </c>
      <c r="C8" s="17">
        <v>2739.24</v>
      </c>
      <c r="D8" s="17">
        <v>142.76</v>
      </c>
      <c r="E8" s="17"/>
      <c r="F8" s="17"/>
      <c r="G8" s="76">
        <f>SUM(C8:F8)</f>
        <v>2882</v>
      </c>
      <c r="H8" s="12"/>
      <c r="I8" s="12"/>
      <c r="J8" s="124" t="s">
        <v>2</v>
      </c>
      <c r="K8" s="125"/>
      <c r="L8" s="125">
        <v>253.37</v>
      </c>
      <c r="M8" s="125"/>
      <c r="N8" s="125">
        <v>24.61</v>
      </c>
      <c r="O8" s="126">
        <f>K8+L8+M8+N8</f>
        <v>277.98</v>
      </c>
    </row>
    <row r="9" spans="1:15" ht="14.25" customHeight="1">
      <c r="A9" s="67"/>
      <c r="B9" s="60"/>
      <c r="C9" s="17"/>
      <c r="D9" s="17"/>
      <c r="E9" s="17"/>
      <c r="F9" s="17"/>
      <c r="G9" s="77">
        <f>+G8/$G$18</f>
        <v>0.1135496785377278</v>
      </c>
      <c r="H9" s="12"/>
      <c r="I9" s="12"/>
      <c r="J9" s="124" t="s">
        <v>6</v>
      </c>
      <c r="K9" s="127">
        <f>SUM(K7:K8)</f>
        <v>4296.629999999999</v>
      </c>
      <c r="L9" s="127">
        <f>SUM(L7:L8)</f>
        <v>4698.538909999998</v>
      </c>
      <c r="M9" s="127">
        <f>SUM(M7:M8)</f>
        <v>2685.4899999999993</v>
      </c>
      <c r="N9" s="127">
        <f>SUM(N7:N8)</f>
        <v>11807.482420000011</v>
      </c>
      <c r="O9" s="126">
        <f>SUM(O7:O8)</f>
        <v>23488.14133000001</v>
      </c>
    </row>
    <row r="10" spans="1:15" ht="14.25" customHeight="1">
      <c r="A10" s="67"/>
      <c r="B10" s="39">
        <v>220</v>
      </c>
      <c r="C10" s="17">
        <v>2554.81</v>
      </c>
      <c r="D10" s="17">
        <v>1891.9905100000003</v>
      </c>
      <c r="E10" s="17">
        <v>2583.3799999999997</v>
      </c>
      <c r="F10" s="17">
        <v>3659.642999999998</v>
      </c>
      <c r="G10" s="76">
        <f>SUM(C10:F10)</f>
        <v>10689.823509999998</v>
      </c>
      <c r="H10" s="12"/>
      <c r="I10" s="12"/>
      <c r="J10" s="121"/>
      <c r="K10" s="128">
        <f>+K7/$O$7</f>
        <v>0.18511848922163426</v>
      </c>
      <c r="L10" s="128">
        <f>+L7/$O$7</f>
        <v>0.19151822543579006</v>
      </c>
      <c r="M10" s="128">
        <f>+M7/$O$7</f>
        <v>0.11570320265412813</v>
      </c>
      <c r="N10" s="128">
        <f>+N7/$O$7</f>
        <v>0.5076600826884474</v>
      </c>
      <c r="O10" s="128">
        <f>+O7/$O$7</f>
        <v>1</v>
      </c>
    </row>
    <row r="11" spans="1:15" ht="14.25" customHeight="1">
      <c r="A11" s="67"/>
      <c r="B11" s="60"/>
      <c r="C11" s="17"/>
      <c r="D11" s="17"/>
      <c r="E11" s="17"/>
      <c r="F11" s="17"/>
      <c r="G11" s="78">
        <f>+G10/$G$18</f>
        <v>0.4211748866015076</v>
      </c>
      <c r="H11" s="12"/>
      <c r="I11" s="12"/>
      <c r="J11" s="121"/>
      <c r="K11" s="128">
        <f>+K8/$O$8</f>
        <v>0</v>
      </c>
      <c r="L11" s="128">
        <f>+L8/$O$8</f>
        <v>0.9114684509676955</v>
      </c>
      <c r="M11" s="128">
        <f>+M8/$O$8</f>
        <v>0</v>
      </c>
      <c r="N11" s="128">
        <f>+N8/$O$8</f>
        <v>0.08853154903230448</v>
      </c>
      <c r="O11" s="128">
        <f>+O8/$O$8</f>
        <v>1</v>
      </c>
    </row>
    <row r="12" spans="1:9" ht="14.25" customHeight="1">
      <c r="A12" s="67"/>
      <c r="B12" s="39">
        <v>138</v>
      </c>
      <c r="C12" s="17">
        <v>122.53999999999999</v>
      </c>
      <c r="D12" s="17">
        <v>620.468</v>
      </c>
      <c r="E12" s="17">
        <v>398.37</v>
      </c>
      <c r="F12" s="17">
        <v>3244.6559</v>
      </c>
      <c r="G12" s="76">
        <f>SUM(C12:F12)</f>
        <v>4386.0339</v>
      </c>
      <c r="H12" s="12"/>
      <c r="I12" s="12"/>
    </row>
    <row r="13" spans="1:13" ht="14.25" customHeight="1">
      <c r="A13" s="67"/>
      <c r="B13" s="60"/>
      <c r="C13" s="17"/>
      <c r="D13" s="17"/>
      <c r="E13" s="17"/>
      <c r="F13" s="17"/>
      <c r="G13" s="78">
        <f>+G12/$G$18</f>
        <v>0.1728080289384374</v>
      </c>
      <c r="H13" s="12"/>
      <c r="I13" s="12"/>
      <c r="M13" s="12"/>
    </row>
    <row r="14" spans="1:9" ht="14.25" customHeight="1">
      <c r="A14" s="67"/>
      <c r="B14" s="43" t="s">
        <v>13</v>
      </c>
      <c r="C14" s="17"/>
      <c r="D14" s="17">
        <v>1581.9194</v>
      </c>
      <c r="E14" s="17"/>
      <c r="F14" s="17">
        <v>3830.899699999999</v>
      </c>
      <c r="G14" s="76">
        <f>SUM(C14:F14)</f>
        <v>5412.819099999999</v>
      </c>
      <c r="H14" s="12"/>
      <c r="I14" s="12"/>
    </row>
    <row r="15" spans="1:9" ht="14.25" customHeight="1">
      <c r="A15" s="67"/>
      <c r="B15" s="60"/>
      <c r="C15" s="17"/>
      <c r="D15" s="17"/>
      <c r="E15" s="17"/>
      <c r="F15" s="17"/>
      <c r="G15" s="78">
        <f>+G14/$G$18</f>
        <v>0.21326296626921337</v>
      </c>
      <c r="H15" s="12"/>
      <c r="I15" s="12"/>
    </row>
    <row r="16" spans="1:9" ht="14.25" customHeight="1">
      <c r="A16" s="67"/>
      <c r="B16" s="39" t="s">
        <v>7</v>
      </c>
      <c r="C16" s="17"/>
      <c r="D16" s="17">
        <v>841.2510000000001</v>
      </c>
      <c r="E16" s="17"/>
      <c r="F16" s="17">
        <v>1169.0338200000006</v>
      </c>
      <c r="G16" s="76">
        <f>SUM(C16:F16)</f>
        <v>2010.2848200000008</v>
      </c>
      <c r="H16" s="12"/>
      <c r="I16" s="12"/>
    </row>
    <row r="17" spans="1:9" ht="14.25" customHeight="1" thickBot="1">
      <c r="A17" s="67"/>
      <c r="B17" s="60"/>
      <c r="C17" s="60"/>
      <c r="D17" s="60"/>
      <c r="E17" s="79"/>
      <c r="F17" s="46"/>
      <c r="G17" s="80">
        <f>+G16/$G$18</f>
        <v>0.07920443965311384</v>
      </c>
      <c r="H17" s="12"/>
      <c r="I17" s="12"/>
    </row>
    <row r="18" spans="1:9" ht="14.25" customHeight="1" thickTop="1">
      <c r="A18" s="67"/>
      <c r="B18" s="63" t="s">
        <v>5</v>
      </c>
      <c r="C18" s="81">
        <f>+SUM(C8:C17)</f>
        <v>5416.589999999999</v>
      </c>
      <c r="D18" s="81">
        <f>+SUM(D8:D17)</f>
        <v>5078.388910000001</v>
      </c>
      <c r="E18" s="81">
        <f>+SUM(E8:E17)</f>
        <v>2981.7499999999995</v>
      </c>
      <c r="F18" s="82">
        <f>+SUM(F8:F17)</f>
        <v>11904.232419999997</v>
      </c>
      <c r="G18" s="83">
        <f>SUM(C18:F18)</f>
        <v>25380.96133</v>
      </c>
      <c r="H18" s="12"/>
      <c r="I18" s="12"/>
    </row>
    <row r="19" spans="1:9" ht="14.25" customHeight="1">
      <c r="A19" s="67"/>
      <c r="B19" s="33"/>
      <c r="C19" s="84">
        <f>+C18/$G$18</f>
        <v>0.21341153826185666</v>
      </c>
      <c r="D19" s="34">
        <f>+D18/$G$18</f>
        <v>0.20008654691882788</v>
      </c>
      <c r="E19" s="34">
        <f>+E18/$G$18</f>
        <v>0.11747978972236982</v>
      </c>
      <c r="F19" s="85">
        <f>+F18/G18</f>
        <v>0.4690221250969456</v>
      </c>
      <c r="G19" s="36"/>
      <c r="H19" s="12"/>
      <c r="I19" s="12"/>
    </row>
    <row r="20" spans="1:9" ht="14.25" customHeight="1">
      <c r="A20" s="67"/>
      <c r="B20" s="37" t="s">
        <v>46</v>
      </c>
      <c r="C20" s="67"/>
      <c r="D20" s="86"/>
      <c r="E20" s="86"/>
      <c r="F20" s="67"/>
      <c r="G20" s="12"/>
      <c r="H20" s="12"/>
      <c r="I20" s="12"/>
    </row>
    <row r="21" spans="1:9" ht="14.25" customHeight="1">
      <c r="A21" s="67"/>
      <c r="B21" s="67"/>
      <c r="C21" s="67"/>
      <c r="D21" s="86"/>
      <c r="E21" s="86"/>
      <c r="F21" s="67"/>
      <c r="G21" s="12"/>
      <c r="H21" s="12"/>
      <c r="I21" s="12"/>
    </row>
    <row r="22" spans="1:9" ht="14.25" customHeight="1">
      <c r="A22" s="67"/>
      <c r="B22" s="67"/>
      <c r="C22" s="67"/>
      <c r="D22" s="86"/>
      <c r="E22" s="86"/>
      <c r="F22" s="67"/>
      <c r="G22" s="12"/>
      <c r="H22" s="12"/>
      <c r="I22" s="12"/>
    </row>
    <row r="23" spans="1:9" ht="14.25" customHeight="1">
      <c r="A23" s="67"/>
      <c r="B23" s="67"/>
      <c r="C23" s="67"/>
      <c r="D23" s="86"/>
      <c r="E23" s="86"/>
      <c r="F23" s="67"/>
      <c r="G23" s="12"/>
      <c r="H23" s="12"/>
      <c r="I23" s="12"/>
    </row>
    <row r="24" spans="1:9" ht="14.25" customHeight="1">
      <c r="A24" s="67"/>
      <c r="B24" s="67"/>
      <c r="C24" s="67"/>
      <c r="D24" s="86"/>
      <c r="E24" s="86"/>
      <c r="F24" s="67"/>
      <c r="G24" s="12"/>
      <c r="H24" s="12"/>
      <c r="I24" s="12"/>
    </row>
    <row r="25" spans="1:9" ht="14.25" customHeight="1">
      <c r="A25" s="67"/>
      <c r="B25" s="67"/>
      <c r="C25" s="67"/>
      <c r="D25" s="86"/>
      <c r="E25" s="86"/>
      <c r="F25" s="67"/>
      <c r="G25" s="12"/>
      <c r="H25" s="12"/>
      <c r="I25" s="12"/>
    </row>
    <row r="26" spans="1:9" ht="14.25" customHeight="1">
      <c r="A26" s="67"/>
      <c r="B26" s="67"/>
      <c r="C26" s="67"/>
      <c r="D26" s="86"/>
      <c r="E26" s="86"/>
      <c r="F26" s="67"/>
      <c r="G26" s="12"/>
      <c r="H26" s="12"/>
      <c r="I26" s="12"/>
    </row>
    <row r="27" spans="1:9" ht="14.25" customHeight="1">
      <c r="A27" s="67"/>
      <c r="B27" s="67"/>
      <c r="C27" s="67"/>
      <c r="D27" s="86"/>
      <c r="E27" s="86"/>
      <c r="F27" s="67"/>
      <c r="G27" s="12"/>
      <c r="H27" s="12"/>
      <c r="I27" s="12"/>
    </row>
    <row r="28" spans="1:9" ht="14.25" customHeight="1">
      <c r="A28" s="67"/>
      <c r="B28" s="67"/>
      <c r="C28" s="67"/>
      <c r="D28" s="86"/>
      <c r="E28" s="86"/>
      <c r="F28" s="67"/>
      <c r="G28" s="12"/>
      <c r="H28" s="12"/>
      <c r="I28" s="12"/>
    </row>
    <row r="29" spans="1:9" ht="14.25" customHeight="1">
      <c r="A29" s="67"/>
      <c r="B29" s="67"/>
      <c r="C29" s="67"/>
      <c r="D29" s="86"/>
      <c r="E29" s="86"/>
      <c r="F29" s="67"/>
      <c r="G29" s="12"/>
      <c r="H29" s="12"/>
      <c r="I29" s="12"/>
    </row>
    <row r="30" spans="1:9" ht="14.25" customHeight="1">
      <c r="A30" s="67"/>
      <c r="B30" s="67"/>
      <c r="C30" s="67"/>
      <c r="D30" s="86"/>
      <c r="E30" s="86"/>
      <c r="F30" s="67"/>
      <c r="G30" s="12"/>
      <c r="H30" s="12"/>
      <c r="I30" s="12"/>
    </row>
    <row r="31" spans="1:9" ht="14.25" customHeight="1">
      <c r="A31" s="67"/>
      <c r="B31" s="67"/>
      <c r="C31" s="67"/>
      <c r="D31" s="86"/>
      <c r="E31" s="86"/>
      <c r="F31" s="67"/>
      <c r="G31" s="12"/>
      <c r="H31" s="12"/>
      <c r="I31" s="12"/>
    </row>
    <row r="32" spans="1:9" ht="14.25" customHeight="1">
      <c r="A32" s="67"/>
      <c r="B32" s="67"/>
      <c r="C32" s="67"/>
      <c r="D32" s="86"/>
      <c r="E32" s="86"/>
      <c r="F32" s="67"/>
      <c r="G32" s="12"/>
      <c r="H32" s="12"/>
      <c r="I32" s="12"/>
    </row>
    <row r="33" spans="1:9" ht="14.25" customHeight="1">
      <c r="A33" s="67"/>
      <c r="B33" s="67"/>
      <c r="C33" s="67"/>
      <c r="D33" s="86"/>
      <c r="E33" s="86"/>
      <c r="F33" s="67"/>
      <c r="G33" s="12"/>
      <c r="H33" s="12"/>
      <c r="I33" s="12"/>
    </row>
    <row r="34" spans="1:9" ht="14.25" customHeight="1">
      <c r="A34" s="67"/>
      <c r="B34" s="67"/>
      <c r="C34" s="67"/>
      <c r="D34" s="86"/>
      <c r="E34" s="86"/>
      <c r="F34" s="67"/>
      <c r="G34" s="12"/>
      <c r="H34" s="12"/>
      <c r="I34" s="12"/>
    </row>
    <row r="35" spans="1:9" ht="14.25" customHeight="1">
      <c r="A35" s="67"/>
      <c r="B35" s="67"/>
      <c r="C35" s="67"/>
      <c r="D35" s="86"/>
      <c r="E35" s="86"/>
      <c r="F35" s="67"/>
      <c r="G35" s="12"/>
      <c r="H35" s="12"/>
      <c r="I35" s="12"/>
    </row>
    <row r="36" spans="1:9" ht="14.25" customHeight="1">
      <c r="A36" s="67"/>
      <c r="B36" s="67"/>
      <c r="C36" s="67"/>
      <c r="D36" s="86"/>
      <c r="E36" s="86"/>
      <c r="F36" s="67"/>
      <c r="G36" s="12"/>
      <c r="H36" s="12"/>
      <c r="I36" s="12"/>
    </row>
    <row r="37" spans="1:9" ht="14.25" customHeight="1">
      <c r="A37" s="67"/>
      <c r="B37" s="67"/>
      <c r="C37" s="67"/>
      <c r="D37" s="86"/>
      <c r="E37" s="86"/>
      <c r="F37" s="67"/>
      <c r="G37" s="12"/>
      <c r="H37" s="12"/>
      <c r="I37" s="12"/>
    </row>
    <row r="38" spans="1:9" ht="14.25" customHeight="1">
      <c r="A38" s="67"/>
      <c r="B38" s="67"/>
      <c r="C38" s="67"/>
      <c r="D38" s="86"/>
      <c r="E38" s="86"/>
      <c r="F38" s="67"/>
      <c r="G38" s="12"/>
      <c r="H38" s="12"/>
      <c r="I38" s="12"/>
    </row>
    <row r="39" spans="1:9" ht="14.25" customHeight="1">
      <c r="A39" s="67" t="s">
        <v>15</v>
      </c>
      <c r="B39" s="67"/>
      <c r="C39" s="67"/>
      <c r="D39" s="67"/>
      <c r="E39" s="67"/>
      <c r="F39" s="67"/>
      <c r="G39" s="12"/>
      <c r="H39" s="12"/>
      <c r="I39" s="12"/>
    </row>
    <row r="40" spans="1:9" ht="14.25" customHeight="1">
      <c r="A40" s="12"/>
      <c r="B40" s="72"/>
      <c r="C40" s="72"/>
      <c r="D40" s="72"/>
      <c r="E40" s="72"/>
      <c r="F40" s="72"/>
      <c r="G40" s="12"/>
      <c r="H40" s="12"/>
      <c r="I40" s="12"/>
    </row>
    <row r="41" spans="1:9" ht="14.25" customHeight="1">
      <c r="A41" s="12"/>
      <c r="B41" s="205" t="s">
        <v>9</v>
      </c>
      <c r="C41" s="205" t="s">
        <v>0</v>
      </c>
      <c r="D41" s="205" t="s">
        <v>0</v>
      </c>
      <c r="E41" s="205" t="s">
        <v>37</v>
      </c>
      <c r="F41" s="206" t="s">
        <v>0</v>
      </c>
      <c r="G41" s="207" t="s">
        <v>5</v>
      </c>
      <c r="H41" s="12"/>
      <c r="I41" s="12"/>
    </row>
    <row r="42" spans="1:9" ht="14.25" customHeight="1">
      <c r="A42" s="12"/>
      <c r="B42" s="208" t="s">
        <v>10</v>
      </c>
      <c r="C42" s="208" t="s">
        <v>35</v>
      </c>
      <c r="D42" s="208" t="s">
        <v>36</v>
      </c>
      <c r="E42" s="208" t="s">
        <v>4</v>
      </c>
      <c r="F42" s="209" t="s">
        <v>38</v>
      </c>
      <c r="G42" s="210"/>
      <c r="H42" s="12"/>
      <c r="I42" s="12"/>
    </row>
    <row r="43" spans="1:9" ht="14.25" customHeight="1">
      <c r="A43" s="12"/>
      <c r="B43" s="73"/>
      <c r="C43" s="73"/>
      <c r="D43" s="73"/>
      <c r="E43" s="73"/>
      <c r="F43" s="74"/>
      <c r="G43" s="75"/>
      <c r="H43" s="12"/>
      <c r="I43" s="12"/>
    </row>
    <row r="44" spans="1:9" ht="14.25" customHeight="1">
      <c r="A44" s="12"/>
      <c r="B44" s="39">
        <v>138</v>
      </c>
      <c r="C44" s="39"/>
      <c r="D44" s="39"/>
      <c r="E44" s="87"/>
      <c r="F44" s="61"/>
      <c r="G44" s="76"/>
      <c r="H44" s="12"/>
      <c r="I44" s="12"/>
    </row>
    <row r="45" spans="1:9" ht="14.25" customHeight="1">
      <c r="A45" s="12"/>
      <c r="B45" s="60"/>
      <c r="C45" s="60"/>
      <c r="D45" s="60"/>
      <c r="E45" s="79"/>
      <c r="F45" s="89"/>
      <c r="G45" s="78"/>
      <c r="H45" s="12"/>
      <c r="I45" s="12"/>
    </row>
    <row r="46" spans="1:9" ht="14.25" customHeight="1">
      <c r="A46" s="12"/>
      <c r="B46" s="43" t="s">
        <v>13</v>
      </c>
      <c r="C46" s="43"/>
      <c r="D46" s="43"/>
      <c r="E46" s="87"/>
      <c r="F46" s="61"/>
      <c r="G46" s="76"/>
      <c r="H46" s="12"/>
      <c r="I46" s="12"/>
    </row>
    <row r="47" spans="1:9" ht="14.25" customHeight="1">
      <c r="A47" s="12"/>
      <c r="B47" s="60"/>
      <c r="C47" s="60"/>
      <c r="D47" s="60"/>
      <c r="E47" s="27"/>
      <c r="F47" s="89"/>
      <c r="G47" s="78"/>
      <c r="H47" s="12"/>
      <c r="I47" s="12"/>
    </row>
    <row r="48" spans="1:9" ht="14.25" customHeight="1">
      <c r="A48" s="12"/>
      <c r="B48" s="39" t="s">
        <v>7</v>
      </c>
      <c r="C48" s="39"/>
      <c r="D48" s="90">
        <v>253.37</v>
      </c>
      <c r="E48" s="91"/>
      <c r="F48" s="92">
        <v>24.61</v>
      </c>
      <c r="G48" s="76">
        <f>SUM(C48:F48)</f>
        <v>277.98</v>
      </c>
      <c r="H48" s="12"/>
      <c r="I48" s="12"/>
    </row>
    <row r="49" spans="1:9" ht="14.25" customHeight="1" thickBot="1">
      <c r="A49" s="12"/>
      <c r="B49" s="60"/>
      <c r="C49" s="60"/>
      <c r="D49" s="60"/>
      <c r="E49" s="79"/>
      <c r="F49" s="89"/>
      <c r="G49" s="78">
        <f>+G48/$G$50</f>
        <v>1</v>
      </c>
      <c r="H49" s="12"/>
      <c r="I49" s="12"/>
    </row>
    <row r="50" spans="1:9" ht="14.25" customHeight="1" thickTop="1">
      <c r="A50" s="12"/>
      <c r="B50" s="63" t="s">
        <v>5</v>
      </c>
      <c r="C50" s="63"/>
      <c r="D50" s="93">
        <f>+SUM(D44:D49)</f>
        <v>253.37</v>
      </c>
      <c r="E50" s="94"/>
      <c r="F50" s="95">
        <f>+SUM(F44:F49)</f>
        <v>24.61</v>
      </c>
      <c r="G50" s="96">
        <f>+G48+G46+G44</f>
        <v>277.98</v>
      </c>
      <c r="H50" s="12"/>
      <c r="I50" s="12"/>
    </row>
    <row r="51" spans="1:9" ht="14.25" customHeight="1">
      <c r="A51" s="12"/>
      <c r="B51" s="33"/>
      <c r="C51" s="97"/>
      <c r="D51" s="97">
        <f>+D50/$G$50</f>
        <v>0.9114684509676955</v>
      </c>
      <c r="E51" s="97"/>
      <c r="F51" s="97">
        <f>+F50/$G$50</f>
        <v>0.08853154903230448</v>
      </c>
      <c r="G51" s="36"/>
      <c r="H51" s="12"/>
      <c r="I51" s="12"/>
    </row>
    <row r="52" spans="1:9" ht="12.75">
      <c r="A52" s="12"/>
      <c r="B52" s="37" t="s">
        <v>46</v>
      </c>
      <c r="C52" s="12"/>
      <c r="D52" s="12"/>
      <c r="E52" s="12"/>
      <c r="F52" s="88"/>
      <c r="G52" s="12"/>
      <c r="H52" s="12"/>
      <c r="I52" s="12"/>
    </row>
    <row r="53" spans="1:9" ht="12.75">
      <c r="A53" s="12"/>
      <c r="B53" s="12"/>
      <c r="C53" s="12"/>
      <c r="D53" s="12"/>
      <c r="E53" s="88"/>
      <c r="F53" s="88"/>
      <c r="G53" s="12"/>
      <c r="H53" s="12"/>
      <c r="I53" s="12"/>
    </row>
    <row r="54" spans="1:9" ht="12.75">
      <c r="A54" s="12"/>
      <c r="B54" s="12"/>
      <c r="C54" s="12"/>
      <c r="D54" s="12"/>
      <c r="E54" s="88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2.75" customHeight="1">
      <c r="A73" s="12"/>
      <c r="B73" s="227" t="s">
        <v>95</v>
      </c>
      <c r="C73" s="227"/>
      <c r="D73" s="227"/>
      <c r="E73" s="227"/>
      <c r="F73" s="227"/>
      <c r="G73" s="227"/>
      <c r="H73" s="227"/>
      <c r="I73" s="12"/>
    </row>
    <row r="74" spans="1:9" ht="62.25" customHeight="1">
      <c r="A74" s="12"/>
      <c r="B74" s="227"/>
      <c r="C74" s="227"/>
      <c r="D74" s="227"/>
      <c r="E74" s="227"/>
      <c r="F74" s="227"/>
      <c r="G74" s="227"/>
      <c r="H74" s="227"/>
      <c r="I74" s="1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12"/>
    </row>
  </sheetData>
  <sheetProtection/>
  <mergeCells count="1">
    <mergeCell ref="B73:H74"/>
  </mergeCells>
  <printOptions horizontalCentered="1"/>
  <pageMargins left="0.7874015748031497" right="0.5905511811023623" top="0.7874015748031497" bottom="0.7874015748031497" header="0.2755905511811024" footer="0"/>
  <pageSetup fitToHeight="2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1"/>
  <sheetViews>
    <sheetView view="pageBreakPreview" zoomScaleNormal="80" zoomScaleSheetLayoutView="100" zoomScalePageLayoutView="55" workbookViewId="0" topLeftCell="A19">
      <selection activeCell="I27" sqref="I27"/>
    </sheetView>
  </sheetViews>
  <sheetFormatPr defaultColWidth="11.421875" defaultRowHeight="12.75"/>
  <cols>
    <col min="1" max="1" width="9.00390625" style="0" customWidth="1"/>
    <col min="2" max="2" width="14.7109375" style="0" customWidth="1"/>
    <col min="3" max="3" width="24.7109375" style="0" customWidth="1"/>
    <col min="4" max="5" width="12.7109375" style="0" customWidth="1"/>
    <col min="6" max="8" width="12.8515625" style="0" customWidth="1"/>
    <col min="9" max="10" width="14.57421875" style="0" customWidth="1"/>
    <col min="11" max="11" width="4.7109375" style="0" customWidth="1"/>
    <col min="12" max="12" width="29.00390625" style="0" customWidth="1"/>
    <col min="13" max="13" width="25.8515625" style="180" bestFit="1" customWidth="1"/>
    <col min="14" max="14" width="9.28125" style="180" bestFit="1" customWidth="1"/>
    <col min="15" max="16" width="11.140625" style="180" bestFit="1" customWidth="1"/>
    <col min="17" max="17" width="7.7109375" style="180" bestFit="1" customWidth="1"/>
    <col min="18" max="18" width="10.28125" style="180" bestFit="1" customWidth="1"/>
    <col min="20" max="20" width="12.57421875" style="0" bestFit="1" customWidth="1"/>
  </cols>
  <sheetData>
    <row r="1" spans="1:17" ht="16.5">
      <c r="A1" s="109" t="s">
        <v>45</v>
      </c>
      <c r="B1" s="109"/>
      <c r="C1" s="107"/>
      <c r="D1" s="11"/>
      <c r="E1" s="11"/>
      <c r="F1" s="11"/>
      <c r="G1" s="11"/>
      <c r="H1" s="11"/>
      <c r="I1" s="11"/>
      <c r="J1" s="11"/>
      <c r="K1" s="2"/>
      <c r="L1" s="2"/>
      <c r="M1" s="179"/>
      <c r="N1" s="179"/>
      <c r="O1" s="179"/>
      <c r="P1" s="179"/>
      <c r="Q1" s="179"/>
    </row>
    <row r="2" spans="1:17" ht="16.5" customHeight="1">
      <c r="A2" s="110"/>
      <c r="B2" s="110"/>
      <c r="C2" s="110"/>
      <c r="D2" s="110"/>
      <c r="E2" s="110"/>
      <c r="F2" s="110"/>
      <c r="G2" s="110"/>
      <c r="H2" s="110"/>
      <c r="I2" s="111"/>
      <c r="J2" s="111"/>
      <c r="K2" s="4"/>
      <c r="L2" s="4"/>
      <c r="M2" s="181"/>
      <c r="N2" s="181"/>
      <c r="O2" s="181"/>
      <c r="P2" s="181"/>
      <c r="Q2" s="181"/>
    </row>
    <row r="3" spans="1:11" ht="19.5" customHeight="1">
      <c r="A3" s="12"/>
      <c r="B3" s="228" t="s">
        <v>16</v>
      </c>
      <c r="C3" s="229" t="s">
        <v>59</v>
      </c>
      <c r="D3" s="229"/>
      <c r="E3" s="229"/>
      <c r="F3" s="248" t="s">
        <v>17</v>
      </c>
      <c r="G3" s="248" t="s">
        <v>120</v>
      </c>
      <c r="H3" s="248" t="s">
        <v>60</v>
      </c>
      <c r="I3" s="248" t="s">
        <v>18</v>
      </c>
      <c r="J3" s="248" t="s">
        <v>61</v>
      </c>
      <c r="K3" s="4"/>
    </row>
    <row r="4" spans="1:10" ht="19.5" customHeight="1">
      <c r="A4" s="12"/>
      <c r="B4" s="228"/>
      <c r="C4" s="211" t="s">
        <v>57</v>
      </c>
      <c r="D4" s="229" t="s">
        <v>58</v>
      </c>
      <c r="E4" s="229"/>
      <c r="F4" s="249"/>
      <c r="G4" s="249"/>
      <c r="H4" s="249"/>
      <c r="I4" s="249"/>
      <c r="J4" s="249"/>
    </row>
    <row r="5" spans="1:18" s="136" customFormat="1" ht="18" customHeight="1">
      <c r="A5" s="132"/>
      <c r="B5" s="133" t="s">
        <v>19</v>
      </c>
      <c r="C5" s="217" t="s">
        <v>72</v>
      </c>
      <c r="D5" s="250" t="s">
        <v>73</v>
      </c>
      <c r="E5" s="251"/>
      <c r="F5" s="134" t="s">
        <v>66</v>
      </c>
      <c r="G5" s="134" t="s">
        <v>139</v>
      </c>
      <c r="H5" s="134">
        <v>220</v>
      </c>
      <c r="I5" s="134">
        <v>1</v>
      </c>
      <c r="J5" s="143">
        <v>103.7</v>
      </c>
      <c r="K5" s="135"/>
      <c r="M5" s="180"/>
      <c r="N5" s="180"/>
      <c r="O5" s="180"/>
      <c r="P5" s="180"/>
      <c r="Q5" s="180"/>
      <c r="R5" s="180"/>
    </row>
    <row r="6" spans="1:11" ht="14.25" customHeight="1">
      <c r="A6" s="12"/>
      <c r="B6" s="130" t="s">
        <v>19</v>
      </c>
      <c r="C6" s="218" t="s">
        <v>64</v>
      </c>
      <c r="D6" s="252" t="s">
        <v>65</v>
      </c>
      <c r="E6" s="253"/>
      <c r="F6" s="105" t="s">
        <v>66</v>
      </c>
      <c r="G6" s="105" t="s">
        <v>140</v>
      </c>
      <c r="H6" s="105">
        <v>500</v>
      </c>
      <c r="I6" s="105">
        <v>1</v>
      </c>
      <c r="J6" s="131">
        <v>326.9</v>
      </c>
      <c r="K6" s="1"/>
    </row>
    <row r="7" spans="1:22" ht="14.25" customHeight="1">
      <c r="A7" s="12"/>
      <c r="B7" s="130" t="s">
        <v>19</v>
      </c>
      <c r="C7" s="218" t="s">
        <v>69</v>
      </c>
      <c r="D7" s="252" t="s">
        <v>71</v>
      </c>
      <c r="E7" s="253"/>
      <c r="F7" s="105" t="s">
        <v>20</v>
      </c>
      <c r="G7" s="105" t="s">
        <v>141</v>
      </c>
      <c r="H7" s="105">
        <v>220</v>
      </c>
      <c r="I7" s="105">
        <v>1</v>
      </c>
      <c r="J7" s="131">
        <v>103.35</v>
      </c>
      <c r="K7" s="1"/>
      <c r="R7" s="182"/>
      <c r="S7" s="5"/>
      <c r="T7" s="3"/>
      <c r="U7" s="3"/>
      <c r="V7" s="3"/>
    </row>
    <row r="8" spans="1:22" ht="14.25" customHeight="1">
      <c r="A8" s="12"/>
      <c r="B8" s="130" t="s">
        <v>19</v>
      </c>
      <c r="C8" s="218" t="s">
        <v>121</v>
      </c>
      <c r="D8" s="252" t="s">
        <v>125</v>
      </c>
      <c r="E8" s="253"/>
      <c r="F8" s="105" t="s">
        <v>116</v>
      </c>
      <c r="G8" s="105" t="s">
        <v>142</v>
      </c>
      <c r="H8" s="105">
        <v>220</v>
      </c>
      <c r="I8" s="105">
        <v>1</v>
      </c>
      <c r="J8" s="131">
        <v>110.27</v>
      </c>
      <c r="K8" s="1"/>
      <c r="R8" s="183"/>
      <c r="S8" s="5"/>
      <c r="T8" s="3"/>
      <c r="U8" s="3"/>
      <c r="V8" s="3"/>
    </row>
    <row r="9" spans="1:22" ht="14.25" customHeight="1">
      <c r="A9" s="12"/>
      <c r="B9" s="130" t="s">
        <v>19</v>
      </c>
      <c r="C9" s="218" t="s">
        <v>122</v>
      </c>
      <c r="D9" s="252" t="s">
        <v>121</v>
      </c>
      <c r="E9" s="253"/>
      <c r="F9" s="105" t="s">
        <v>116</v>
      </c>
      <c r="G9" s="105" t="s">
        <v>143</v>
      </c>
      <c r="H9" s="105">
        <v>220</v>
      </c>
      <c r="I9" s="105">
        <v>1</v>
      </c>
      <c r="J9" s="131">
        <v>159.28</v>
      </c>
      <c r="K9" s="1"/>
      <c r="R9" s="183"/>
      <c r="S9" s="5"/>
      <c r="T9" s="3"/>
      <c r="U9" s="3"/>
      <c r="V9" s="3"/>
    </row>
    <row r="10" spans="1:11" ht="14.25" customHeight="1">
      <c r="A10" s="12"/>
      <c r="B10" s="130" t="s">
        <v>19</v>
      </c>
      <c r="C10" s="218" t="s">
        <v>123</v>
      </c>
      <c r="D10" s="252" t="s">
        <v>122</v>
      </c>
      <c r="E10" s="253"/>
      <c r="F10" s="105" t="s">
        <v>102</v>
      </c>
      <c r="G10" s="105" t="s">
        <v>144</v>
      </c>
      <c r="H10" s="105">
        <v>220</v>
      </c>
      <c r="I10" s="105">
        <v>1</v>
      </c>
      <c r="J10" s="131">
        <v>116.23</v>
      </c>
      <c r="K10" s="1"/>
    </row>
    <row r="11" spans="1:11" ht="14.25" customHeight="1">
      <c r="A11" s="12"/>
      <c r="B11" s="130" t="s">
        <v>19</v>
      </c>
      <c r="C11" s="218" t="s">
        <v>123</v>
      </c>
      <c r="D11" s="252" t="s">
        <v>122</v>
      </c>
      <c r="E11" s="253"/>
      <c r="F11" s="105" t="s">
        <v>102</v>
      </c>
      <c r="G11" s="105" t="s">
        <v>145</v>
      </c>
      <c r="H11" s="105">
        <v>220</v>
      </c>
      <c r="I11" s="105">
        <v>1</v>
      </c>
      <c r="J11" s="131">
        <v>116.23</v>
      </c>
      <c r="K11" s="1"/>
    </row>
    <row r="12" spans="1:11" ht="14.25" customHeight="1">
      <c r="A12" s="12"/>
      <c r="B12" s="130" t="s">
        <v>19</v>
      </c>
      <c r="C12" s="218" t="s">
        <v>124</v>
      </c>
      <c r="D12" s="252" t="s">
        <v>123</v>
      </c>
      <c r="E12" s="253"/>
      <c r="F12" s="105" t="s">
        <v>102</v>
      </c>
      <c r="G12" s="105" t="s">
        <v>146</v>
      </c>
      <c r="H12" s="105">
        <v>220</v>
      </c>
      <c r="I12" s="105">
        <v>1</v>
      </c>
      <c r="J12" s="131">
        <v>103.77</v>
      </c>
      <c r="K12" s="1"/>
    </row>
    <row r="13" spans="1:11" ht="14.25" customHeight="1">
      <c r="A13" s="12"/>
      <c r="B13" s="130" t="s">
        <v>19</v>
      </c>
      <c r="C13" s="218" t="s">
        <v>124</v>
      </c>
      <c r="D13" s="252" t="s">
        <v>123</v>
      </c>
      <c r="E13" s="253"/>
      <c r="F13" s="105" t="s">
        <v>102</v>
      </c>
      <c r="G13" s="105" t="s">
        <v>147</v>
      </c>
      <c r="H13" s="105">
        <v>220</v>
      </c>
      <c r="I13" s="105">
        <v>1</v>
      </c>
      <c r="J13" s="131">
        <v>103.77</v>
      </c>
      <c r="K13" s="1"/>
    </row>
    <row r="14" spans="1:18" ht="14.25" customHeight="1">
      <c r="A14" s="12"/>
      <c r="B14" s="130" t="s">
        <v>19</v>
      </c>
      <c r="C14" s="218" t="s">
        <v>63</v>
      </c>
      <c r="D14" s="252" t="s">
        <v>64</v>
      </c>
      <c r="E14" s="253"/>
      <c r="F14" s="105" t="s">
        <v>66</v>
      </c>
      <c r="G14" s="105" t="s">
        <v>148</v>
      </c>
      <c r="H14" s="105">
        <v>500</v>
      </c>
      <c r="I14" s="105">
        <v>1</v>
      </c>
      <c r="J14" s="131">
        <v>145</v>
      </c>
      <c r="K14" s="1"/>
      <c r="R14" s="184"/>
    </row>
    <row r="15" spans="1:18" ht="14.25" customHeight="1">
      <c r="A15" s="12"/>
      <c r="B15" s="262" t="s">
        <v>74</v>
      </c>
      <c r="C15" s="263" t="s">
        <v>126</v>
      </c>
      <c r="D15" s="264" t="s">
        <v>124</v>
      </c>
      <c r="E15" s="265"/>
      <c r="F15" s="266" t="s">
        <v>102</v>
      </c>
      <c r="G15" s="266" t="s">
        <v>149</v>
      </c>
      <c r="H15" s="266">
        <v>220</v>
      </c>
      <c r="I15" s="266">
        <v>1</v>
      </c>
      <c r="J15" s="267">
        <v>172.72</v>
      </c>
      <c r="K15" s="1"/>
      <c r="R15" s="185"/>
    </row>
    <row r="16" spans="1:11" ht="14.25" customHeight="1">
      <c r="A16" s="12"/>
      <c r="B16" s="262" t="s">
        <v>74</v>
      </c>
      <c r="C16" s="263" t="s">
        <v>126</v>
      </c>
      <c r="D16" s="264" t="s">
        <v>124</v>
      </c>
      <c r="E16" s="265"/>
      <c r="F16" s="266" t="s">
        <v>102</v>
      </c>
      <c r="G16" s="266" t="s">
        <v>150</v>
      </c>
      <c r="H16" s="266">
        <v>220</v>
      </c>
      <c r="I16" s="266">
        <v>1</v>
      </c>
      <c r="J16" s="267">
        <v>172.72</v>
      </c>
      <c r="K16" s="1"/>
    </row>
    <row r="17" spans="1:11" ht="14.25" customHeight="1">
      <c r="A17" s="12"/>
      <c r="B17" s="262" t="s">
        <v>74</v>
      </c>
      <c r="C17" s="263" t="s">
        <v>85</v>
      </c>
      <c r="D17" s="264" t="s">
        <v>70</v>
      </c>
      <c r="E17" s="265"/>
      <c r="F17" s="266" t="s">
        <v>20</v>
      </c>
      <c r="G17" s="266" t="s">
        <v>151</v>
      </c>
      <c r="H17" s="266">
        <v>220</v>
      </c>
      <c r="I17" s="266">
        <v>2</v>
      </c>
      <c r="J17" s="267">
        <v>220.25</v>
      </c>
      <c r="K17" s="1"/>
    </row>
    <row r="18" spans="1:11" ht="14.25" customHeight="1">
      <c r="A18" s="12"/>
      <c r="B18" s="262" t="s">
        <v>74</v>
      </c>
      <c r="C18" s="263" t="s">
        <v>127</v>
      </c>
      <c r="D18" s="264" t="s">
        <v>128</v>
      </c>
      <c r="E18" s="265"/>
      <c r="F18" s="266" t="s">
        <v>138</v>
      </c>
      <c r="G18" s="266" t="s">
        <v>152</v>
      </c>
      <c r="H18" s="266">
        <v>220</v>
      </c>
      <c r="I18" s="266">
        <v>1</v>
      </c>
      <c r="J18" s="267">
        <v>121.14</v>
      </c>
      <c r="K18" s="1"/>
    </row>
    <row r="19" spans="1:11" ht="14.25" customHeight="1">
      <c r="A19" s="12"/>
      <c r="B19" s="262" t="s">
        <v>74</v>
      </c>
      <c r="C19" s="263" t="s">
        <v>129</v>
      </c>
      <c r="D19" s="264" t="s">
        <v>126</v>
      </c>
      <c r="E19" s="265"/>
      <c r="F19" s="266" t="s">
        <v>102</v>
      </c>
      <c r="G19" s="266" t="s">
        <v>153</v>
      </c>
      <c r="H19" s="266">
        <v>220</v>
      </c>
      <c r="I19" s="266">
        <v>1</v>
      </c>
      <c r="J19" s="267">
        <v>138.32</v>
      </c>
      <c r="K19" s="1"/>
    </row>
    <row r="20" spans="1:11" ht="14.25" customHeight="1">
      <c r="A20" s="12"/>
      <c r="B20" s="262" t="s">
        <v>74</v>
      </c>
      <c r="C20" s="263" t="s">
        <v>62</v>
      </c>
      <c r="D20" s="264" t="s">
        <v>63</v>
      </c>
      <c r="E20" s="265"/>
      <c r="F20" s="266" t="s">
        <v>66</v>
      </c>
      <c r="G20" s="266" t="s">
        <v>154</v>
      </c>
      <c r="H20" s="266">
        <v>500</v>
      </c>
      <c r="I20" s="266">
        <v>1</v>
      </c>
      <c r="J20" s="267">
        <v>377</v>
      </c>
      <c r="K20" s="1"/>
    </row>
    <row r="21" spans="1:11" ht="14.25" customHeight="1">
      <c r="A21" s="12"/>
      <c r="B21" s="262" t="s">
        <v>74</v>
      </c>
      <c r="C21" s="263" t="s">
        <v>76</v>
      </c>
      <c r="D21" s="268" t="s">
        <v>87</v>
      </c>
      <c r="E21" s="269"/>
      <c r="F21" s="266" t="s">
        <v>66</v>
      </c>
      <c r="G21" s="266" t="s">
        <v>155</v>
      </c>
      <c r="H21" s="266">
        <v>220</v>
      </c>
      <c r="I21" s="266">
        <v>1</v>
      </c>
      <c r="J21" s="267">
        <v>106</v>
      </c>
      <c r="K21" s="1"/>
    </row>
    <row r="22" spans="1:11" ht="14.25" customHeight="1">
      <c r="A22" s="12"/>
      <c r="B22" s="262" t="s">
        <v>74</v>
      </c>
      <c r="C22" s="263" t="s">
        <v>88</v>
      </c>
      <c r="D22" s="268" t="s">
        <v>89</v>
      </c>
      <c r="E22" s="269"/>
      <c r="F22" s="266" t="s">
        <v>81</v>
      </c>
      <c r="G22" s="266" t="s">
        <v>156</v>
      </c>
      <c r="H22" s="266">
        <v>500</v>
      </c>
      <c r="I22" s="266">
        <v>1</v>
      </c>
      <c r="J22" s="267">
        <v>357.76</v>
      </c>
      <c r="K22" s="1"/>
    </row>
    <row r="23" spans="1:11" ht="14.25" customHeight="1">
      <c r="A23" s="12"/>
      <c r="B23" s="262" t="s">
        <v>74</v>
      </c>
      <c r="C23" s="263" t="s">
        <v>130</v>
      </c>
      <c r="D23" s="264" t="s">
        <v>89</v>
      </c>
      <c r="E23" s="265"/>
      <c r="F23" s="266" t="s">
        <v>66</v>
      </c>
      <c r="G23" s="266" t="s">
        <v>157</v>
      </c>
      <c r="H23" s="266">
        <v>500</v>
      </c>
      <c r="I23" s="266">
        <v>1</v>
      </c>
      <c r="J23" s="267">
        <v>360.1</v>
      </c>
      <c r="K23" s="1"/>
    </row>
    <row r="24" spans="1:18" ht="14.25" customHeight="1">
      <c r="A24" s="12"/>
      <c r="B24" s="130" t="s">
        <v>23</v>
      </c>
      <c r="C24" s="218" t="s">
        <v>75</v>
      </c>
      <c r="D24" s="252" t="s">
        <v>77</v>
      </c>
      <c r="E24" s="253"/>
      <c r="F24" s="105" t="s">
        <v>66</v>
      </c>
      <c r="G24" s="105" t="s">
        <v>158</v>
      </c>
      <c r="H24" s="105">
        <v>220</v>
      </c>
      <c r="I24" s="105">
        <v>1</v>
      </c>
      <c r="J24" s="131">
        <v>296.26</v>
      </c>
      <c r="K24" s="1"/>
      <c r="R24" s="185"/>
    </row>
    <row r="25" spans="1:18" ht="14.25" customHeight="1">
      <c r="A25" s="12"/>
      <c r="B25" s="130" t="s">
        <v>23</v>
      </c>
      <c r="C25" s="218" t="s">
        <v>75</v>
      </c>
      <c r="D25" s="252" t="s">
        <v>77</v>
      </c>
      <c r="E25" s="253"/>
      <c r="F25" s="105" t="s">
        <v>66</v>
      </c>
      <c r="G25" s="105" t="s">
        <v>159</v>
      </c>
      <c r="H25" s="105">
        <v>220</v>
      </c>
      <c r="I25" s="105">
        <v>1</v>
      </c>
      <c r="J25" s="131">
        <v>296.26</v>
      </c>
      <c r="K25" s="1"/>
      <c r="R25" s="186"/>
    </row>
    <row r="26" spans="1:18" ht="14.25" customHeight="1">
      <c r="A26" s="12"/>
      <c r="B26" s="130" t="s">
        <v>23</v>
      </c>
      <c r="C26" s="104" t="s">
        <v>131</v>
      </c>
      <c r="D26" s="254" t="s">
        <v>77</v>
      </c>
      <c r="E26" s="255"/>
      <c r="F26" s="105" t="s">
        <v>66</v>
      </c>
      <c r="G26" s="105" t="s">
        <v>160</v>
      </c>
      <c r="H26" s="105">
        <v>220</v>
      </c>
      <c r="I26" s="105">
        <v>1</v>
      </c>
      <c r="J26" s="131">
        <v>135.16</v>
      </c>
      <c r="K26" s="1"/>
      <c r="R26" s="185"/>
    </row>
    <row r="27" spans="1:18" ht="14.25" customHeight="1">
      <c r="A27" s="12"/>
      <c r="B27" s="130" t="s">
        <v>23</v>
      </c>
      <c r="C27" s="104" t="s">
        <v>77</v>
      </c>
      <c r="D27" s="254" t="s">
        <v>132</v>
      </c>
      <c r="E27" s="255"/>
      <c r="F27" s="105" t="s">
        <v>66</v>
      </c>
      <c r="G27" s="105" t="s">
        <v>161</v>
      </c>
      <c r="H27" s="105">
        <v>220</v>
      </c>
      <c r="I27" s="105">
        <v>1</v>
      </c>
      <c r="J27" s="131">
        <v>187.98</v>
      </c>
      <c r="K27" s="1"/>
      <c r="R27" s="185"/>
    </row>
    <row r="28" spans="1:18" ht="14.25" customHeight="1">
      <c r="A28" s="12"/>
      <c r="B28" s="130" t="s">
        <v>23</v>
      </c>
      <c r="C28" s="104" t="s">
        <v>77</v>
      </c>
      <c r="D28" s="254" t="s">
        <v>78</v>
      </c>
      <c r="E28" s="255"/>
      <c r="F28" s="105" t="s">
        <v>66</v>
      </c>
      <c r="G28" s="105" t="s">
        <v>162</v>
      </c>
      <c r="H28" s="105">
        <v>220</v>
      </c>
      <c r="I28" s="105">
        <v>2</v>
      </c>
      <c r="J28" s="131">
        <v>314.54</v>
      </c>
      <c r="K28" s="1"/>
      <c r="R28" s="185"/>
    </row>
    <row r="29" spans="1:18" ht="14.25" customHeight="1">
      <c r="A29" s="12"/>
      <c r="B29" s="130" t="s">
        <v>23</v>
      </c>
      <c r="C29" s="104" t="s">
        <v>89</v>
      </c>
      <c r="D29" s="254" t="s">
        <v>67</v>
      </c>
      <c r="E29" s="255"/>
      <c r="F29" s="105" t="s">
        <v>81</v>
      </c>
      <c r="G29" s="105" t="s">
        <v>163</v>
      </c>
      <c r="H29" s="105">
        <v>500</v>
      </c>
      <c r="I29" s="105">
        <v>1</v>
      </c>
      <c r="J29" s="131">
        <v>276.6</v>
      </c>
      <c r="K29" s="1"/>
      <c r="R29" s="185"/>
    </row>
    <row r="30" spans="1:18" ht="14.25" customHeight="1">
      <c r="A30" s="12"/>
      <c r="B30" s="130" t="s">
        <v>23</v>
      </c>
      <c r="C30" s="104" t="s">
        <v>89</v>
      </c>
      <c r="D30" s="254" t="s">
        <v>133</v>
      </c>
      <c r="E30" s="255"/>
      <c r="F30" s="105" t="s">
        <v>66</v>
      </c>
      <c r="G30" s="105" t="s">
        <v>164</v>
      </c>
      <c r="H30" s="105">
        <v>500</v>
      </c>
      <c r="I30" s="105">
        <v>1</v>
      </c>
      <c r="J30" s="131">
        <v>454.4</v>
      </c>
      <c r="K30" s="1"/>
      <c r="R30" s="185"/>
    </row>
    <row r="31" spans="1:18" ht="14.25" customHeight="1">
      <c r="A31" s="12"/>
      <c r="B31" s="130" t="s">
        <v>23</v>
      </c>
      <c r="C31" s="104" t="s">
        <v>67</v>
      </c>
      <c r="D31" s="254" t="s">
        <v>86</v>
      </c>
      <c r="E31" s="255"/>
      <c r="F31" s="105" t="s">
        <v>81</v>
      </c>
      <c r="G31" s="105" t="s">
        <v>165</v>
      </c>
      <c r="H31" s="105">
        <v>500</v>
      </c>
      <c r="I31" s="105">
        <v>1</v>
      </c>
      <c r="J31" s="131">
        <v>136.98</v>
      </c>
      <c r="K31" s="1"/>
      <c r="R31" s="185"/>
    </row>
    <row r="32" spans="1:11" ht="14.25" customHeight="1">
      <c r="A32" s="12"/>
      <c r="B32" s="130" t="s">
        <v>23</v>
      </c>
      <c r="C32" s="104" t="s">
        <v>78</v>
      </c>
      <c r="D32" s="254" t="s">
        <v>134</v>
      </c>
      <c r="E32" s="255"/>
      <c r="F32" s="105" t="s">
        <v>55</v>
      </c>
      <c r="G32" s="105" t="s">
        <v>166</v>
      </c>
      <c r="H32" s="105">
        <v>220</v>
      </c>
      <c r="I32" s="105">
        <v>1</v>
      </c>
      <c r="J32" s="131">
        <v>201.4</v>
      </c>
      <c r="K32" s="1"/>
    </row>
    <row r="33" spans="1:11" ht="14.25" customHeight="1">
      <c r="A33" s="12"/>
      <c r="B33" s="130" t="s">
        <v>23</v>
      </c>
      <c r="C33" s="104" t="s">
        <v>78</v>
      </c>
      <c r="D33" s="254" t="s">
        <v>134</v>
      </c>
      <c r="E33" s="255"/>
      <c r="F33" s="105" t="s">
        <v>55</v>
      </c>
      <c r="G33" s="105" t="s">
        <v>167</v>
      </c>
      <c r="H33" s="105">
        <v>220</v>
      </c>
      <c r="I33" s="105">
        <v>1</v>
      </c>
      <c r="J33" s="131">
        <v>201.4</v>
      </c>
      <c r="K33" s="1"/>
    </row>
    <row r="34" spans="1:11" ht="14.25" customHeight="1">
      <c r="A34" s="12"/>
      <c r="B34" s="130" t="s">
        <v>23</v>
      </c>
      <c r="C34" s="104" t="s">
        <v>86</v>
      </c>
      <c r="D34" s="254" t="s">
        <v>68</v>
      </c>
      <c r="E34" s="255"/>
      <c r="F34" s="105" t="s">
        <v>81</v>
      </c>
      <c r="G34" s="105" t="s">
        <v>168</v>
      </c>
      <c r="H34" s="105">
        <v>500</v>
      </c>
      <c r="I34" s="105">
        <v>1</v>
      </c>
      <c r="J34" s="131">
        <v>117</v>
      </c>
      <c r="K34" s="1"/>
    </row>
    <row r="35" spans="1:11" ht="14.25" customHeight="1">
      <c r="A35" s="12"/>
      <c r="B35" s="130" t="s">
        <v>23</v>
      </c>
      <c r="C35" s="104" t="s">
        <v>78</v>
      </c>
      <c r="D35" s="254" t="s">
        <v>135</v>
      </c>
      <c r="E35" s="255"/>
      <c r="F35" s="105" t="s">
        <v>24</v>
      </c>
      <c r="G35" s="105" t="s">
        <v>169</v>
      </c>
      <c r="H35" s="105">
        <v>220</v>
      </c>
      <c r="I35" s="105">
        <v>1</v>
      </c>
      <c r="J35" s="131">
        <v>106.74</v>
      </c>
      <c r="K35" s="1"/>
    </row>
    <row r="36" spans="1:11" ht="14.25" customHeight="1">
      <c r="A36" s="12"/>
      <c r="B36" s="130" t="s">
        <v>23</v>
      </c>
      <c r="C36" s="104" t="s">
        <v>78</v>
      </c>
      <c r="D36" s="254" t="s">
        <v>135</v>
      </c>
      <c r="E36" s="255"/>
      <c r="F36" s="105" t="s">
        <v>24</v>
      </c>
      <c r="G36" s="105" t="s">
        <v>170</v>
      </c>
      <c r="H36" s="105">
        <v>220</v>
      </c>
      <c r="I36" s="105">
        <v>1</v>
      </c>
      <c r="J36" s="131">
        <v>106.74</v>
      </c>
      <c r="K36" s="1"/>
    </row>
    <row r="37" spans="1:11" ht="14.25" customHeight="1">
      <c r="A37" s="12"/>
      <c r="B37" s="130" t="s">
        <v>23</v>
      </c>
      <c r="C37" s="104" t="s">
        <v>135</v>
      </c>
      <c r="D37" s="254" t="s">
        <v>136</v>
      </c>
      <c r="E37" s="255"/>
      <c r="F37" s="105" t="s">
        <v>24</v>
      </c>
      <c r="G37" s="105" t="s">
        <v>171</v>
      </c>
      <c r="H37" s="105">
        <v>220</v>
      </c>
      <c r="I37" s="105">
        <v>1</v>
      </c>
      <c r="J37" s="131">
        <v>196.62</v>
      </c>
      <c r="K37" s="1"/>
    </row>
    <row r="38" spans="1:19" s="142" customFormat="1" ht="16.5" customHeight="1">
      <c r="A38" s="137"/>
      <c r="B38" s="138" t="s">
        <v>23</v>
      </c>
      <c r="C38" s="139" t="s">
        <v>135</v>
      </c>
      <c r="D38" s="256" t="s">
        <v>137</v>
      </c>
      <c r="E38" s="257"/>
      <c r="F38" s="140" t="s">
        <v>24</v>
      </c>
      <c r="G38" s="140" t="s">
        <v>172</v>
      </c>
      <c r="H38" s="140">
        <v>220</v>
      </c>
      <c r="I38" s="140">
        <v>1</v>
      </c>
      <c r="J38" s="144">
        <v>124.33</v>
      </c>
      <c r="K38" s="141"/>
      <c r="L38"/>
      <c r="N38" s="180"/>
      <c r="O38" s="180"/>
      <c r="P38" s="180"/>
      <c r="Q38" s="180"/>
      <c r="R38" s="180"/>
      <c r="S38"/>
    </row>
    <row r="39" spans="1:11" ht="15.75" customHeight="1">
      <c r="A39" s="12"/>
      <c r="B39" s="259" t="s">
        <v>5</v>
      </c>
      <c r="C39" s="260"/>
      <c r="D39" s="260"/>
      <c r="E39" s="260"/>
      <c r="F39" s="260"/>
      <c r="G39" s="260"/>
      <c r="H39" s="260"/>
      <c r="I39" s="261"/>
      <c r="J39" s="258">
        <f>SUM(J5:J38)</f>
        <v>6566.919999999997</v>
      </c>
      <c r="K39" s="1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06"/>
      <c r="K40" s="1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06"/>
    </row>
    <row r="42" spans="1:11" ht="16.5">
      <c r="A42" s="107" t="s">
        <v>90</v>
      </c>
      <c r="B42" s="107"/>
      <c r="C42" s="107"/>
      <c r="D42" s="11"/>
      <c r="E42" s="11"/>
      <c r="F42" s="12"/>
      <c r="G42" s="12"/>
      <c r="H42" s="12"/>
      <c r="I42" s="12"/>
      <c r="J42" s="106"/>
      <c r="K42" s="1"/>
    </row>
    <row r="43" spans="1:10" ht="16.5">
      <c r="A43" s="107" t="s">
        <v>113</v>
      </c>
      <c r="B43" s="107"/>
      <c r="C43" s="107"/>
      <c r="D43" s="11"/>
      <c r="E43" s="11"/>
      <c r="F43" s="12"/>
      <c r="G43" s="108"/>
      <c r="H43" s="12"/>
      <c r="I43" s="12"/>
      <c r="J43" s="106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>
      <c r="A45" s="236" t="s">
        <v>25</v>
      </c>
      <c r="B45" s="237"/>
      <c r="C45" s="238"/>
      <c r="D45" s="212" t="s">
        <v>26</v>
      </c>
      <c r="E45" s="213"/>
      <c r="F45" s="213"/>
      <c r="G45" s="213"/>
      <c r="H45" s="213"/>
      <c r="I45" s="214" t="s">
        <v>5</v>
      </c>
      <c r="J45" s="215" t="s">
        <v>27</v>
      </c>
    </row>
    <row r="46" spans="1:10" ht="15" customHeight="1">
      <c r="A46" s="239"/>
      <c r="B46" s="240"/>
      <c r="C46" s="241"/>
      <c r="D46" s="214">
        <v>500</v>
      </c>
      <c r="E46" s="214">
        <v>220</v>
      </c>
      <c r="F46" s="214">
        <v>138</v>
      </c>
      <c r="G46" s="214" t="s">
        <v>13</v>
      </c>
      <c r="H46" s="216" t="s">
        <v>7</v>
      </c>
      <c r="I46" s="214" t="s">
        <v>28</v>
      </c>
      <c r="J46" s="208" t="s">
        <v>29</v>
      </c>
    </row>
    <row r="47" spans="1:10" ht="15" customHeight="1">
      <c r="A47" s="230" t="s">
        <v>53</v>
      </c>
      <c r="B47" s="231"/>
      <c r="C47" s="232"/>
      <c r="D47" s="145"/>
      <c r="E47" s="145">
        <v>4016.389</v>
      </c>
      <c r="F47" s="145">
        <v>1241.04</v>
      </c>
      <c r="G47" s="145">
        <v>34</v>
      </c>
      <c r="H47" s="9"/>
      <c r="I47" s="145">
        <f aca="true" t="shared" si="0" ref="I47:I64">+SUM(D47:H47)</f>
        <v>5291.429</v>
      </c>
      <c r="J47" s="99">
        <f aca="true" t="shared" si="1" ref="J47:J64">+I47/$I$65*100</f>
        <v>20.622164149123922</v>
      </c>
    </row>
    <row r="48" spans="1:10" ht="15" customHeight="1">
      <c r="A48" s="233" t="s">
        <v>32</v>
      </c>
      <c r="B48" s="234"/>
      <c r="C48" s="235"/>
      <c r="D48" s="146">
        <v>1860.86</v>
      </c>
      <c r="E48" s="146">
        <v>1803.9599999999998</v>
      </c>
      <c r="F48" s="146">
        <v>58.33</v>
      </c>
      <c r="G48" s="146"/>
      <c r="H48" s="10"/>
      <c r="I48" s="146">
        <f t="shared" si="0"/>
        <v>3723.1499999999996</v>
      </c>
      <c r="J48" s="99">
        <f t="shared" si="1"/>
        <v>14.510146588343286</v>
      </c>
    </row>
    <row r="49" spans="1:10" ht="15" customHeight="1">
      <c r="A49" s="233" t="s">
        <v>30</v>
      </c>
      <c r="B49" s="234"/>
      <c r="C49" s="235"/>
      <c r="D49" s="146"/>
      <c r="E49" s="146">
        <v>1009.12</v>
      </c>
      <c r="F49" s="146">
        <v>3.16</v>
      </c>
      <c r="G49" s="146"/>
      <c r="H49" s="10"/>
      <c r="I49" s="146">
        <f t="shared" si="0"/>
        <v>1012.28</v>
      </c>
      <c r="J49" s="99">
        <f t="shared" si="1"/>
        <v>3.9451354870064708</v>
      </c>
    </row>
    <row r="50" spans="1:10" ht="15" customHeight="1">
      <c r="A50" s="233" t="s">
        <v>112</v>
      </c>
      <c r="B50" s="234"/>
      <c r="C50" s="235"/>
      <c r="D50" s="146">
        <v>888.34</v>
      </c>
      <c r="E50" s="146">
        <v>59.58</v>
      </c>
      <c r="F50" s="146"/>
      <c r="G50" s="146"/>
      <c r="H50" s="10"/>
      <c r="I50" s="146">
        <f t="shared" si="0"/>
        <v>947.9200000000001</v>
      </c>
      <c r="J50" s="99">
        <f t="shared" si="1"/>
        <v>3.6943067440265285</v>
      </c>
    </row>
    <row r="51" spans="1:20" ht="15" customHeight="1">
      <c r="A51" s="233" t="s">
        <v>33</v>
      </c>
      <c r="B51" s="234"/>
      <c r="C51" s="235"/>
      <c r="D51" s="146"/>
      <c r="E51" s="146">
        <v>534.4300000000001</v>
      </c>
      <c r="F51" s="146"/>
      <c r="G51" s="146"/>
      <c r="H51" s="10"/>
      <c r="I51" s="146">
        <f t="shared" si="0"/>
        <v>534.4300000000001</v>
      </c>
      <c r="J51" s="99">
        <f t="shared" si="1"/>
        <v>2.0828217077497024</v>
      </c>
      <c r="T51" s="98"/>
    </row>
    <row r="52" spans="1:20" ht="15" customHeight="1">
      <c r="A52" s="242" t="s">
        <v>114</v>
      </c>
      <c r="B52" s="243"/>
      <c r="C52" s="244"/>
      <c r="D52" s="150"/>
      <c r="E52" s="146">
        <v>365.31</v>
      </c>
      <c r="F52" s="146">
        <v>107.61000000000001</v>
      </c>
      <c r="G52" s="146"/>
      <c r="H52" s="10"/>
      <c r="I52" s="146">
        <f t="shared" si="0"/>
        <v>472.92</v>
      </c>
      <c r="J52" s="99">
        <f t="shared" si="1"/>
        <v>1.8431002040098594</v>
      </c>
      <c r="T52" s="98"/>
    </row>
    <row r="53" spans="1:20" ht="15" customHeight="1">
      <c r="A53" s="233" t="s">
        <v>52</v>
      </c>
      <c r="B53" s="234"/>
      <c r="C53" s="235"/>
      <c r="D53" s="150"/>
      <c r="E53" s="146">
        <v>402.8</v>
      </c>
      <c r="F53" s="146">
        <v>3.24</v>
      </c>
      <c r="G53" s="146"/>
      <c r="H53" s="10"/>
      <c r="I53" s="146">
        <f t="shared" si="0"/>
        <v>406.04</v>
      </c>
      <c r="J53" s="99">
        <f t="shared" si="1"/>
        <v>1.5824503231755123</v>
      </c>
      <c r="T53" s="98"/>
    </row>
    <row r="54" spans="1:20" ht="15" customHeight="1">
      <c r="A54" s="233" t="s">
        <v>31</v>
      </c>
      <c r="B54" s="234"/>
      <c r="C54" s="235"/>
      <c r="D54" s="146"/>
      <c r="E54" s="146">
        <v>147.91000000000003</v>
      </c>
      <c r="F54" s="146">
        <v>135.93</v>
      </c>
      <c r="G54" s="146">
        <v>114.56</v>
      </c>
      <c r="H54" s="10"/>
      <c r="I54" s="146">
        <f t="shared" si="0"/>
        <v>398.40000000000003</v>
      </c>
      <c r="J54" s="99">
        <f t="shared" si="1"/>
        <v>1.5526751274581916</v>
      </c>
      <c r="T54" s="98"/>
    </row>
    <row r="55" spans="1:20" ht="15" customHeight="1">
      <c r="A55" s="233" t="s">
        <v>43</v>
      </c>
      <c r="B55" s="234"/>
      <c r="C55" s="235"/>
      <c r="D55" s="151"/>
      <c r="E55" s="151">
        <v>393.063</v>
      </c>
      <c r="F55" s="146"/>
      <c r="G55" s="146"/>
      <c r="H55" s="10"/>
      <c r="I55" s="146">
        <f t="shared" si="0"/>
        <v>393.063</v>
      </c>
      <c r="J55" s="99">
        <f t="shared" si="1"/>
        <v>1.5318753605022568</v>
      </c>
      <c r="T55" s="98"/>
    </row>
    <row r="56" spans="1:20" ht="15" customHeight="1">
      <c r="A56" s="233" t="s">
        <v>93</v>
      </c>
      <c r="B56" s="234"/>
      <c r="C56" s="235"/>
      <c r="D56" s="146"/>
      <c r="E56" s="146">
        <v>262.19</v>
      </c>
      <c r="F56" s="146">
        <v>130.52</v>
      </c>
      <c r="G56" s="146"/>
      <c r="H56" s="10"/>
      <c r="I56" s="146">
        <f t="shared" si="0"/>
        <v>392.71000000000004</v>
      </c>
      <c r="J56" s="99">
        <f t="shared" si="1"/>
        <v>1.530499621747255</v>
      </c>
      <c r="T56" s="98"/>
    </row>
    <row r="57" spans="1:20" ht="15" customHeight="1">
      <c r="A57" s="233" t="s">
        <v>42</v>
      </c>
      <c r="B57" s="234"/>
      <c r="C57" s="235"/>
      <c r="D57" s="146"/>
      <c r="E57" s="146">
        <v>82.7</v>
      </c>
      <c r="F57" s="146">
        <v>268.70000000000005</v>
      </c>
      <c r="G57" s="146"/>
      <c r="H57" s="10"/>
      <c r="I57" s="146">
        <f t="shared" si="0"/>
        <v>351.40000000000003</v>
      </c>
      <c r="J57" s="99">
        <f t="shared" si="1"/>
        <v>1.3695031119197003</v>
      </c>
      <c r="T57" s="98"/>
    </row>
    <row r="58" spans="1:20" ht="15" customHeight="1">
      <c r="A58" s="233" t="s">
        <v>92</v>
      </c>
      <c r="B58" s="234"/>
      <c r="C58" s="235"/>
      <c r="D58" s="146"/>
      <c r="E58" s="146"/>
      <c r="F58" s="146">
        <v>181.31</v>
      </c>
      <c r="G58" s="146"/>
      <c r="H58" s="10"/>
      <c r="I58" s="146">
        <f t="shared" si="0"/>
        <v>181.31</v>
      </c>
      <c r="J58" s="99">
        <f t="shared" si="1"/>
        <v>0.7066152795166785</v>
      </c>
      <c r="T58" s="98"/>
    </row>
    <row r="59" spans="1:20" ht="15" customHeight="1">
      <c r="A59" s="233" t="s">
        <v>79</v>
      </c>
      <c r="B59" s="234"/>
      <c r="C59" s="235"/>
      <c r="D59" s="151"/>
      <c r="E59" s="151">
        <v>131.97</v>
      </c>
      <c r="F59" s="146"/>
      <c r="G59" s="146"/>
      <c r="H59" s="10"/>
      <c r="I59" s="146">
        <f t="shared" si="0"/>
        <v>131.97</v>
      </c>
      <c r="J59" s="99">
        <f t="shared" si="1"/>
        <v>0.5143236359705259</v>
      </c>
      <c r="T59" s="98"/>
    </row>
    <row r="60" spans="1:20" ht="15" customHeight="1">
      <c r="A60" s="233" t="s">
        <v>51</v>
      </c>
      <c r="B60" s="234"/>
      <c r="C60" s="235"/>
      <c r="D60" s="146"/>
      <c r="E60" s="146">
        <v>113.5</v>
      </c>
      <c r="F60" s="146"/>
      <c r="G60" s="146"/>
      <c r="H60" s="10"/>
      <c r="I60" s="146">
        <f t="shared" si="0"/>
        <v>113.5</v>
      </c>
      <c r="J60" s="99">
        <f t="shared" si="1"/>
        <v>0.4423409311408251</v>
      </c>
      <c r="T60" s="98"/>
    </row>
    <row r="61" spans="1:20" ht="15" customHeight="1">
      <c r="A61" s="233" t="s">
        <v>82</v>
      </c>
      <c r="B61" s="234"/>
      <c r="C61" s="235"/>
      <c r="D61" s="150"/>
      <c r="E61" s="146">
        <v>33.9</v>
      </c>
      <c r="F61" s="146"/>
      <c r="G61" s="146"/>
      <c r="H61" s="10"/>
      <c r="I61" s="146">
        <f t="shared" si="0"/>
        <v>33.9</v>
      </c>
      <c r="J61" s="99">
        <f t="shared" si="1"/>
        <v>0.13211768780329491</v>
      </c>
      <c r="T61" s="98"/>
    </row>
    <row r="62" spans="1:20" ht="15" customHeight="1">
      <c r="A62" s="233" t="s">
        <v>80</v>
      </c>
      <c r="B62" s="234"/>
      <c r="C62" s="235"/>
      <c r="D62" s="150"/>
      <c r="E62" s="146"/>
      <c r="F62" s="146"/>
      <c r="G62" s="146">
        <v>33</v>
      </c>
      <c r="H62" s="10"/>
      <c r="I62" s="146">
        <f t="shared" si="0"/>
        <v>33</v>
      </c>
      <c r="J62" s="99">
        <f t="shared" si="1"/>
        <v>0.12861013856957912</v>
      </c>
      <c r="T62" s="98"/>
    </row>
    <row r="63" spans="1:20" ht="15" customHeight="1">
      <c r="A63" s="233" t="s">
        <v>83</v>
      </c>
      <c r="B63" s="234"/>
      <c r="C63" s="235"/>
      <c r="D63" s="150"/>
      <c r="E63" s="146"/>
      <c r="F63" s="146"/>
      <c r="G63" s="146">
        <v>13.1</v>
      </c>
      <c r="H63" s="10"/>
      <c r="I63" s="146">
        <f t="shared" si="0"/>
        <v>13.1</v>
      </c>
      <c r="J63" s="99">
        <f t="shared" si="1"/>
        <v>0.05105432773519657</v>
      </c>
      <c r="T63" s="98"/>
    </row>
    <row r="64" spans="1:20" ht="15" customHeight="1">
      <c r="A64" s="245" t="s">
        <v>54</v>
      </c>
      <c r="B64" s="246"/>
      <c r="C64" s="247"/>
      <c r="D64" s="152">
        <v>132.80000000000018</v>
      </c>
      <c r="E64" s="147">
        <v>1333.0015099999982</v>
      </c>
      <c r="F64" s="147">
        <v>2256.1938999999993</v>
      </c>
      <c r="G64" s="147">
        <v>5218.1591</v>
      </c>
      <c r="H64" s="153">
        <v>2288.26482</v>
      </c>
      <c r="I64" s="147">
        <f t="shared" si="0"/>
        <v>11228.419329999997</v>
      </c>
      <c r="J64" s="100">
        <f t="shared" si="1"/>
        <v>43.76025957420122</v>
      </c>
      <c r="T64" s="98"/>
    </row>
    <row r="65" spans="1:20" ht="15" customHeight="1">
      <c r="A65" s="6" t="s">
        <v>34</v>
      </c>
      <c r="B65" s="6"/>
      <c r="C65" s="6"/>
      <c r="D65" s="148">
        <f aca="true" t="shared" si="2" ref="D65:J65">+SUM(D47:D64)</f>
        <v>2882</v>
      </c>
      <c r="E65" s="148">
        <f t="shared" si="2"/>
        <v>10689.82351</v>
      </c>
      <c r="F65" s="148">
        <f t="shared" si="2"/>
        <v>4386.033899999999</v>
      </c>
      <c r="G65" s="148">
        <f t="shared" si="2"/>
        <v>5412.8191</v>
      </c>
      <c r="H65" s="148">
        <f t="shared" si="2"/>
        <v>2288.26482</v>
      </c>
      <c r="I65" s="148">
        <f t="shared" si="2"/>
        <v>25658.941329999994</v>
      </c>
      <c r="J65" s="149">
        <f t="shared" si="2"/>
        <v>100</v>
      </c>
      <c r="T65" s="98"/>
    </row>
    <row r="66" spans="4:20" ht="12.75">
      <c r="D66" s="8"/>
      <c r="E66" s="8"/>
      <c r="F66" s="8"/>
      <c r="G66" s="8"/>
      <c r="H66" s="8"/>
      <c r="I66" s="7"/>
      <c r="J66" s="7"/>
      <c r="T66" s="98"/>
    </row>
    <row r="67" spans="1:20" ht="16.5" customHeight="1">
      <c r="A67" s="103" t="s">
        <v>91</v>
      </c>
      <c r="B67" s="103"/>
      <c r="F67" s="8"/>
      <c r="G67" s="8"/>
      <c r="H67" s="8"/>
      <c r="I67" s="8"/>
      <c r="J67" s="8"/>
      <c r="T67" s="98"/>
    </row>
    <row r="68" spans="1:20" ht="16.5" customHeight="1">
      <c r="A68" s="102" t="s">
        <v>98</v>
      </c>
      <c r="B68" s="102"/>
      <c r="D68" s="8"/>
      <c r="E68" s="8"/>
      <c r="F68" s="8"/>
      <c r="G68" s="8"/>
      <c r="H68" s="8"/>
      <c r="I68" s="8"/>
      <c r="J68" s="8"/>
      <c r="K68" s="8"/>
      <c r="L68" s="8"/>
      <c r="T68" s="98"/>
    </row>
    <row r="69" ht="12.75">
      <c r="A69" s="102" t="s">
        <v>115</v>
      </c>
    </row>
    <row r="72" spans="12:15" ht="12.75">
      <c r="L72" s="188"/>
      <c r="M72" s="184"/>
      <c r="N72" s="184"/>
      <c r="O72" s="184"/>
    </row>
    <row r="73" spans="12:15" ht="12.75">
      <c r="L73" s="188"/>
      <c r="M73" s="184"/>
      <c r="N73" s="184"/>
      <c r="O73" s="184"/>
    </row>
    <row r="74" spans="12:15" ht="12.75">
      <c r="L74" s="189" t="s">
        <v>20</v>
      </c>
      <c r="M74" s="190">
        <f>I47</f>
        <v>5291.429</v>
      </c>
      <c r="N74" s="191">
        <v>0.209110586103579</v>
      </c>
      <c r="O74" s="184"/>
    </row>
    <row r="75" spans="12:15" ht="12.75">
      <c r="L75" s="189" t="s">
        <v>22</v>
      </c>
      <c r="M75" s="190">
        <f aca="true" t="shared" si="3" ref="M75:M81">I48</f>
        <v>3723.1499999999996</v>
      </c>
      <c r="N75" s="191">
        <f aca="true" t="shared" si="4" ref="N75:N82">+(M75/$M$83)</f>
        <v>0.14510146588343284</v>
      </c>
      <c r="O75" s="184"/>
    </row>
    <row r="76" spans="12:15" ht="12.75">
      <c r="L76" s="192" t="s">
        <v>84</v>
      </c>
      <c r="M76" s="190">
        <f t="shared" si="3"/>
        <v>1012.28</v>
      </c>
      <c r="N76" s="191">
        <f t="shared" si="4"/>
        <v>0.03945135487006471</v>
      </c>
      <c r="O76" s="184"/>
    </row>
    <row r="77" spans="12:15" ht="12.75">
      <c r="L77" s="192" t="s">
        <v>81</v>
      </c>
      <c r="M77" s="190">
        <f t="shared" si="3"/>
        <v>947.9200000000001</v>
      </c>
      <c r="N77" s="191">
        <f t="shared" si="4"/>
        <v>0.03694306744026528</v>
      </c>
      <c r="O77" s="184"/>
    </row>
    <row r="78" spans="12:15" ht="12.75">
      <c r="L78" s="189" t="s">
        <v>24</v>
      </c>
      <c r="M78" s="190">
        <f t="shared" si="3"/>
        <v>534.4300000000001</v>
      </c>
      <c r="N78" s="191">
        <f t="shared" si="4"/>
        <v>0.02082821707749702</v>
      </c>
      <c r="O78" s="184"/>
    </row>
    <row r="79" spans="12:15" ht="12.75">
      <c r="L79" s="192" t="s">
        <v>116</v>
      </c>
      <c r="M79" s="190">
        <f t="shared" si="3"/>
        <v>472.92</v>
      </c>
      <c r="N79" s="191">
        <f t="shared" si="4"/>
        <v>0.01843100204009859</v>
      </c>
      <c r="O79" s="184"/>
    </row>
    <row r="80" spans="12:15" ht="12.75">
      <c r="L80" s="192" t="s">
        <v>55</v>
      </c>
      <c r="M80" s="190">
        <f t="shared" si="3"/>
        <v>406.04</v>
      </c>
      <c r="N80" s="191">
        <f t="shared" si="4"/>
        <v>0.015824503231755122</v>
      </c>
      <c r="O80" s="184"/>
    </row>
    <row r="81" spans="12:15" ht="12.75">
      <c r="L81" s="189" t="s">
        <v>108</v>
      </c>
      <c r="M81" s="190">
        <f t="shared" si="3"/>
        <v>398.40000000000003</v>
      </c>
      <c r="N81" s="191">
        <f t="shared" si="4"/>
        <v>0.015526751274581915</v>
      </c>
      <c r="O81" s="184"/>
    </row>
    <row r="82" spans="12:15" ht="12.75">
      <c r="L82" s="192" t="s">
        <v>56</v>
      </c>
      <c r="M82" s="190">
        <f>SUM(I55:I64)</f>
        <v>12872.372329999997</v>
      </c>
      <c r="N82" s="191">
        <f t="shared" si="4"/>
        <v>0.5016719966910652</v>
      </c>
      <c r="O82" s="184"/>
    </row>
    <row r="83" spans="12:15" ht="12.75">
      <c r="L83" s="193" t="s">
        <v>6</v>
      </c>
      <c r="M83" s="190">
        <f>SUM(M74:M82)</f>
        <v>25658.941329999998</v>
      </c>
      <c r="N83" s="191">
        <f>SUM(N74:N82)</f>
        <v>1.0028889446123395</v>
      </c>
      <c r="O83" s="184"/>
    </row>
    <row r="84" spans="12:15" ht="12.75">
      <c r="L84" s="188"/>
      <c r="M84" s="184"/>
      <c r="N84" s="184"/>
      <c r="O84" s="184"/>
    </row>
    <row r="85" spans="12:15" ht="12.75">
      <c r="L85" s="188"/>
      <c r="M85" s="184"/>
      <c r="N85" s="184"/>
      <c r="O85" s="184"/>
    </row>
    <row r="86" spans="12:15" ht="12.75">
      <c r="L86" s="188"/>
      <c r="M86" s="184"/>
      <c r="N86" s="184"/>
      <c r="O86" s="184"/>
    </row>
    <row r="87" spans="12:15" ht="12.75">
      <c r="L87" s="188"/>
      <c r="M87" s="184"/>
      <c r="N87" s="184"/>
      <c r="O87" s="184"/>
    </row>
    <row r="89" ht="23.25" customHeight="1"/>
    <row r="90" ht="41.25" customHeight="1"/>
    <row r="91" ht="12.75">
      <c r="R91" s="187"/>
    </row>
  </sheetData>
  <sheetProtection/>
  <mergeCells count="28">
    <mergeCell ref="J3:J4"/>
    <mergeCell ref="B39:I39"/>
    <mergeCell ref="A64:C64"/>
    <mergeCell ref="A58:C58"/>
    <mergeCell ref="A59:C59"/>
    <mergeCell ref="A60:C60"/>
    <mergeCell ref="A61:C61"/>
    <mergeCell ref="A62:C62"/>
    <mergeCell ref="A63:C63"/>
    <mergeCell ref="A51:C51"/>
    <mergeCell ref="A53:C53"/>
    <mergeCell ref="A54:C54"/>
    <mergeCell ref="A55:C55"/>
    <mergeCell ref="A56:C56"/>
    <mergeCell ref="A57:C57"/>
    <mergeCell ref="A52:C52"/>
    <mergeCell ref="A47:C47"/>
    <mergeCell ref="A48:C48"/>
    <mergeCell ref="A49:C49"/>
    <mergeCell ref="A50:C50"/>
    <mergeCell ref="A45:C46"/>
    <mergeCell ref="G3:G4"/>
    <mergeCell ref="H3:H4"/>
    <mergeCell ref="I3:I4"/>
    <mergeCell ref="B3:B4"/>
    <mergeCell ref="C3:E3"/>
    <mergeCell ref="D4:E4"/>
    <mergeCell ref="F3:F4"/>
  </mergeCells>
  <printOptions horizontalCentered="1"/>
  <pageMargins left="0.7874015748031497" right="0.5905511811023623" top="0.7874015748031497" bottom="0.40643939393939393" header="0" footer="0"/>
  <pageSetup horizontalDpi="600" verticalDpi="600" orientation="portrait" paperSize="9" scale="58" r:id="rId2"/>
  <colBreaks count="1" manualBreakCount="1">
    <brk id="10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POCHOA</dc:creator>
  <cp:keywords/>
  <dc:description/>
  <cp:lastModifiedBy>Paz Herrera Daniel Alfredo</cp:lastModifiedBy>
  <cp:lastPrinted>2019-01-25T14:34:52Z</cp:lastPrinted>
  <dcterms:created xsi:type="dcterms:W3CDTF">2002-08-06T22:37:04Z</dcterms:created>
  <dcterms:modified xsi:type="dcterms:W3CDTF">2019-02-18T14:17:18Z</dcterms:modified>
  <cp:category/>
  <cp:version/>
  <cp:contentType/>
  <cp:contentStatus/>
</cp:coreProperties>
</file>